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VNkhata\Documents\Budget\Final Budget 2024\Reviewed\TARIFF 2024_2025\"/>
    </mc:Choice>
  </mc:AlternateContent>
  <xr:revisionPtr revIDLastSave="0" documentId="13_ncr:1_{1FD27438-7F8B-4340-B657-0A8DE63F2A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rv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1" i="1" l="1"/>
  <c r="AC50" i="1"/>
  <c r="AB50" i="1" s="1"/>
  <c r="AB9" i="1"/>
  <c r="AA51" i="1"/>
  <c r="AA52" i="1"/>
  <c r="AC52" i="1" s="1"/>
  <c r="AB52" i="1" s="1"/>
  <c r="AA50" i="1"/>
  <c r="AA43" i="1"/>
  <c r="AC43" i="1" s="1"/>
  <c r="AB43" i="1" s="1"/>
  <c r="AA44" i="1"/>
  <c r="AC44" i="1" s="1"/>
  <c r="AB44" i="1" s="1"/>
  <c r="AA46" i="1"/>
  <c r="AC46" i="1" s="1"/>
  <c r="AB46" i="1" s="1"/>
  <c r="AA45" i="1"/>
  <c r="AC45" i="1" s="1"/>
  <c r="AB45" i="1" s="1"/>
  <c r="AB47" i="1"/>
  <c r="AB48" i="1"/>
  <c r="AB51" i="1" l="1"/>
  <c r="W7" i="1"/>
  <c r="Y7" i="1" s="1"/>
  <c r="AA7" i="1" s="1"/>
  <c r="AC7" i="1" s="1"/>
  <c r="AB7" i="1" s="1"/>
  <c r="O24" i="1"/>
  <c r="Q24" i="1" s="1"/>
  <c r="O37" i="1"/>
  <c r="Q37" i="1" s="1"/>
  <c r="O36" i="1"/>
  <c r="Q36" i="1" s="1"/>
  <c r="O40" i="1"/>
  <c r="Q40" i="1" s="1"/>
  <c r="S22" i="1"/>
  <c r="U22" i="1" s="1"/>
  <c r="O6" i="1"/>
  <c r="Q6" i="1" s="1"/>
  <c r="S6" i="1" s="1"/>
  <c r="U6" i="1" s="1"/>
  <c r="T6" i="1" s="1"/>
  <c r="X7" i="1" l="1"/>
  <c r="W6" i="1"/>
  <c r="Y6" i="1" s="1"/>
  <c r="AA6" i="1" s="1"/>
  <c r="AC6" i="1" s="1"/>
  <c r="M64" i="1"/>
  <c r="O64" i="1" s="1"/>
  <c r="Q64" i="1" s="1"/>
  <c r="V6" i="1" l="1"/>
  <c r="L64" i="1"/>
  <c r="F66" i="1"/>
  <c r="E66" i="1" s="1"/>
  <c r="F65" i="1"/>
  <c r="I65" i="1" s="1"/>
  <c r="R6" i="1"/>
  <c r="Z6" i="1" l="1"/>
  <c r="AB6" i="1"/>
  <c r="N64" i="1"/>
  <c r="E65" i="1"/>
  <c r="K65" i="1"/>
  <c r="J65" i="1" s="1"/>
  <c r="H65" i="1"/>
  <c r="I66" i="1"/>
  <c r="P64" i="1" l="1"/>
  <c r="S64" i="1"/>
  <c r="M65" i="1"/>
  <c r="K66" i="1"/>
  <c r="H66" i="1"/>
  <c r="P6" i="1"/>
  <c r="N6" i="1"/>
  <c r="L65" i="1" l="1"/>
  <c r="O65" i="1"/>
  <c r="Q65" i="1" s="1"/>
  <c r="R64" i="1"/>
  <c r="U64" i="1"/>
  <c r="W64" i="1" s="1"/>
  <c r="Y64" i="1" s="1"/>
  <c r="AA64" i="1" s="1"/>
  <c r="AC64" i="1" s="1"/>
  <c r="J66" i="1"/>
  <c r="M66" i="1"/>
  <c r="O66" i="1" s="1"/>
  <c r="Q66" i="1" s="1"/>
  <c r="K24" i="1"/>
  <c r="K23" i="1"/>
  <c r="K18" i="1"/>
  <c r="K19" i="1"/>
  <c r="K20" i="1"/>
  <c r="K21" i="1"/>
  <c r="K17" i="1"/>
  <c r="K16" i="1"/>
  <c r="Z64" i="1" l="1"/>
  <c r="AB64" i="1"/>
  <c r="T64" i="1"/>
  <c r="P65" i="1"/>
  <c r="S65" i="1"/>
  <c r="N65" i="1"/>
  <c r="L66" i="1"/>
  <c r="M23" i="1"/>
  <c r="O23" i="1" s="1"/>
  <c r="Q23" i="1" s="1"/>
  <c r="H23" i="1"/>
  <c r="H16" i="1"/>
  <c r="V64" i="1" l="1"/>
  <c r="X64" i="1"/>
  <c r="R65" i="1"/>
  <c r="U65" i="1"/>
  <c r="W65" i="1" s="1"/>
  <c r="Y65" i="1" s="1"/>
  <c r="AA65" i="1" s="1"/>
  <c r="AC65" i="1" s="1"/>
  <c r="N66" i="1"/>
  <c r="L23" i="1"/>
  <c r="J23" i="1"/>
  <c r="J24" i="1"/>
  <c r="H24" i="1"/>
  <c r="J16" i="1"/>
  <c r="H17" i="1"/>
  <c r="H21" i="1"/>
  <c r="H20" i="1"/>
  <c r="H19" i="1"/>
  <c r="H18" i="1"/>
  <c r="I14" i="1"/>
  <c r="K14" i="1" s="1"/>
  <c r="M14" i="1" s="1"/>
  <c r="O14" i="1" s="1"/>
  <c r="Q14" i="1" s="1"/>
  <c r="I13" i="1"/>
  <c r="Z65" i="1" l="1"/>
  <c r="AB65" i="1"/>
  <c r="T65" i="1"/>
  <c r="P66" i="1"/>
  <c r="S66" i="1"/>
  <c r="N14" i="1"/>
  <c r="N23" i="1"/>
  <c r="K13" i="1"/>
  <c r="M13" i="1" s="1"/>
  <c r="O13" i="1" s="1"/>
  <c r="Q13" i="1" s="1"/>
  <c r="M16" i="1"/>
  <c r="O16" i="1" s="1"/>
  <c r="Q16" i="1" s="1"/>
  <c r="J21" i="1"/>
  <c r="V65" i="1" l="1"/>
  <c r="X65" i="1"/>
  <c r="R66" i="1"/>
  <c r="U66" i="1"/>
  <c r="W66" i="1" s="1"/>
  <c r="Y66" i="1" s="1"/>
  <c r="AA66" i="1" s="1"/>
  <c r="AC66" i="1" s="1"/>
  <c r="P14" i="1"/>
  <c r="S14" i="1"/>
  <c r="P23" i="1"/>
  <c r="S23" i="1"/>
  <c r="L24" i="1"/>
  <c r="N13" i="1"/>
  <c r="L16" i="1"/>
  <c r="M21" i="1"/>
  <c r="O21" i="1" s="1"/>
  <c r="Q21" i="1" s="1"/>
  <c r="F63" i="1"/>
  <c r="F62" i="1"/>
  <c r="J14" i="1"/>
  <c r="Z66" i="1" l="1"/>
  <c r="AB66" i="1"/>
  <c r="T66" i="1"/>
  <c r="R14" i="1"/>
  <c r="U14" i="1"/>
  <c r="W14" i="1" s="1"/>
  <c r="Y14" i="1" s="1"/>
  <c r="AA14" i="1" s="1"/>
  <c r="AC14" i="1" s="1"/>
  <c r="AB14" i="1" s="1"/>
  <c r="R23" i="1"/>
  <c r="U23" i="1"/>
  <c r="W23" i="1" s="1"/>
  <c r="Y23" i="1" s="1"/>
  <c r="AA23" i="1" s="1"/>
  <c r="AC23" i="1" s="1"/>
  <c r="AB23" i="1" s="1"/>
  <c r="P13" i="1"/>
  <c r="S13" i="1"/>
  <c r="L21" i="1"/>
  <c r="N24" i="1"/>
  <c r="N16" i="1"/>
  <c r="E62" i="1"/>
  <c r="I62" i="1"/>
  <c r="K62" i="1" s="1"/>
  <c r="E63" i="1"/>
  <c r="I63" i="1"/>
  <c r="K63" i="1" s="1"/>
  <c r="L14" i="1"/>
  <c r="F60" i="1"/>
  <c r="I60" i="1" s="1"/>
  <c r="F59" i="1"/>
  <c r="I59" i="1" s="1"/>
  <c r="F58" i="1"/>
  <c r="I58" i="1" s="1"/>
  <c r="K58" i="1" s="1"/>
  <c r="F40" i="1"/>
  <c r="F37" i="1"/>
  <c r="F36" i="1"/>
  <c r="F33" i="1"/>
  <c r="I33" i="1" s="1"/>
  <c r="K33" i="1" s="1"/>
  <c r="F32" i="1"/>
  <c r="F31" i="1"/>
  <c r="E28" i="1"/>
  <c r="E27" i="1"/>
  <c r="E26" i="1"/>
  <c r="E25" i="1"/>
  <c r="E24" i="1"/>
  <c r="E21" i="1"/>
  <c r="E20" i="1"/>
  <c r="E19" i="1"/>
  <c r="E13" i="1"/>
  <c r="F12" i="1"/>
  <c r="F11" i="1"/>
  <c r="I11" i="1" s="1"/>
  <c r="F10" i="1"/>
  <c r="E6" i="1"/>
  <c r="Z14" i="1" l="1"/>
  <c r="Z23" i="1"/>
  <c r="V66" i="1"/>
  <c r="X66" i="1"/>
  <c r="T14" i="1"/>
  <c r="T23" i="1"/>
  <c r="R13" i="1"/>
  <c r="U13" i="1"/>
  <c r="W13" i="1" s="1"/>
  <c r="Y13" i="1" s="1"/>
  <c r="AA13" i="1" s="1"/>
  <c r="AC13" i="1" s="1"/>
  <c r="AB13" i="1" s="1"/>
  <c r="P16" i="1"/>
  <c r="S16" i="1"/>
  <c r="P24" i="1"/>
  <c r="S24" i="1"/>
  <c r="N21" i="1"/>
  <c r="K11" i="1"/>
  <c r="M11" i="1" s="1"/>
  <c r="O11" i="1" s="1"/>
  <c r="Q11" i="1" s="1"/>
  <c r="E36" i="1"/>
  <c r="I36" i="1"/>
  <c r="K36" i="1" s="1"/>
  <c r="E32" i="1"/>
  <c r="I32" i="1"/>
  <c r="K32" i="1" s="1"/>
  <c r="E40" i="1"/>
  <c r="I40" i="1"/>
  <c r="K59" i="1"/>
  <c r="H59" i="1"/>
  <c r="H63" i="1"/>
  <c r="E12" i="1"/>
  <c r="I12" i="1"/>
  <c r="H12" i="1" s="1"/>
  <c r="H33" i="1"/>
  <c r="H60" i="1"/>
  <c r="K60" i="1"/>
  <c r="H62" i="1"/>
  <c r="E10" i="1"/>
  <c r="I10" i="1"/>
  <c r="K10" i="1" s="1"/>
  <c r="K8" i="1" s="1"/>
  <c r="F8" i="1"/>
  <c r="E8" i="1" s="1"/>
  <c r="E31" i="1"/>
  <c r="I31" i="1"/>
  <c r="K31" i="1" s="1"/>
  <c r="E37" i="1"/>
  <c r="I37" i="1"/>
  <c r="K37" i="1" s="1"/>
  <c r="H58" i="1"/>
  <c r="E11" i="1"/>
  <c r="E33" i="1"/>
  <c r="E59" i="1"/>
  <c r="E58" i="1"/>
  <c r="E60" i="1"/>
  <c r="H11" i="1"/>
  <c r="E18" i="1"/>
  <c r="Z13" i="1" l="1"/>
  <c r="V14" i="1"/>
  <c r="X14" i="1"/>
  <c r="V23" i="1"/>
  <c r="X23" i="1"/>
  <c r="T13" i="1"/>
  <c r="R24" i="1"/>
  <c r="U24" i="1"/>
  <c r="W24" i="1" s="1"/>
  <c r="Y24" i="1" s="1"/>
  <c r="AA24" i="1" s="1"/>
  <c r="AC24" i="1" s="1"/>
  <c r="AB24" i="1" s="1"/>
  <c r="R16" i="1"/>
  <c r="U16" i="1"/>
  <c r="W16" i="1" s="1"/>
  <c r="Y16" i="1" s="1"/>
  <c r="AA16" i="1" s="1"/>
  <c r="AC16" i="1" s="1"/>
  <c r="AB16" i="1" s="1"/>
  <c r="P21" i="1"/>
  <c r="S21" i="1"/>
  <c r="N11" i="1"/>
  <c r="K12" i="1"/>
  <c r="M12" i="1" s="1"/>
  <c r="O12" i="1" s="1"/>
  <c r="Q12" i="1" s="1"/>
  <c r="H37" i="1"/>
  <c r="M62" i="1"/>
  <c r="O62" i="1" s="1"/>
  <c r="Q62" i="1" s="1"/>
  <c r="J62" i="1"/>
  <c r="M33" i="1"/>
  <c r="O33" i="1" s="1"/>
  <c r="Q33" i="1" s="1"/>
  <c r="J33" i="1"/>
  <c r="J60" i="1"/>
  <c r="M60" i="1"/>
  <c r="O60" i="1" s="1"/>
  <c r="Q60" i="1" s="1"/>
  <c r="H40" i="1"/>
  <c r="K40" i="1"/>
  <c r="H36" i="1"/>
  <c r="I8" i="1"/>
  <c r="H8" i="1" s="1"/>
  <c r="J63" i="1"/>
  <c r="M63" i="1"/>
  <c r="O63" i="1" s="1"/>
  <c r="Q63" i="1" s="1"/>
  <c r="H32" i="1"/>
  <c r="M58" i="1"/>
  <c r="O58" i="1" s="1"/>
  <c r="Q58" i="1" s="1"/>
  <c r="J58" i="1"/>
  <c r="H31" i="1"/>
  <c r="J59" i="1"/>
  <c r="M59" i="1"/>
  <c r="O59" i="1" s="1"/>
  <c r="Q59" i="1" s="1"/>
  <c r="J11" i="1"/>
  <c r="L11" i="1"/>
  <c r="J19" i="1"/>
  <c r="M19" i="1"/>
  <c r="O19" i="1" s="1"/>
  <c r="Q19" i="1" s="1"/>
  <c r="J18" i="1"/>
  <c r="M18" i="1"/>
  <c r="O18" i="1" s="1"/>
  <c r="Q18" i="1" s="1"/>
  <c r="H6" i="1"/>
  <c r="H13" i="1"/>
  <c r="H10" i="1"/>
  <c r="Z16" i="1" l="1"/>
  <c r="Z24" i="1"/>
  <c r="V13" i="1"/>
  <c r="X13" i="1"/>
  <c r="T24" i="1"/>
  <c r="T16" i="1"/>
  <c r="R21" i="1"/>
  <c r="U21" i="1"/>
  <c r="W21" i="1" s="1"/>
  <c r="Y21" i="1" s="1"/>
  <c r="AA21" i="1" s="1"/>
  <c r="AC21" i="1" s="1"/>
  <c r="AB21" i="1" s="1"/>
  <c r="P11" i="1"/>
  <c r="S11" i="1"/>
  <c r="L19" i="1"/>
  <c r="L63" i="1"/>
  <c r="L33" i="1"/>
  <c r="L62" i="1"/>
  <c r="L59" i="1"/>
  <c r="L60" i="1"/>
  <c r="N12" i="1"/>
  <c r="L18" i="1"/>
  <c r="L58" i="1"/>
  <c r="J12" i="1"/>
  <c r="J31" i="1"/>
  <c r="M31" i="1"/>
  <c r="O31" i="1" s="1"/>
  <c r="Q31" i="1" s="1"/>
  <c r="J40" i="1"/>
  <c r="M10" i="1"/>
  <c r="O10" i="1" s="1"/>
  <c r="Q10" i="1" s="1"/>
  <c r="J8" i="1"/>
  <c r="J36" i="1"/>
  <c r="M32" i="1"/>
  <c r="O32" i="1" s="1"/>
  <c r="Q32" i="1" s="1"/>
  <c r="J32" i="1"/>
  <c r="J37" i="1"/>
  <c r="L12" i="1"/>
  <c r="J17" i="1"/>
  <c r="M17" i="1"/>
  <c r="O17" i="1" s="1"/>
  <c r="Q17" i="1" s="1"/>
  <c r="J13" i="1"/>
  <c r="L13" i="1"/>
  <c r="J20" i="1"/>
  <c r="M20" i="1"/>
  <c r="O20" i="1" s="1"/>
  <c r="Q20" i="1" s="1"/>
  <c r="J10" i="1"/>
  <c r="J6" i="1"/>
  <c r="L6" i="1"/>
  <c r="Z21" i="1" l="1"/>
  <c r="V16" i="1"/>
  <c r="X16" i="1"/>
  <c r="V24" i="1"/>
  <c r="X24" i="1"/>
  <c r="T21" i="1"/>
  <c r="R11" i="1"/>
  <c r="U11" i="1"/>
  <c r="W11" i="1" s="1"/>
  <c r="Y11" i="1" s="1"/>
  <c r="AA11" i="1" s="1"/>
  <c r="AC11" i="1" s="1"/>
  <c r="AB11" i="1" s="1"/>
  <c r="P12" i="1"/>
  <c r="S12" i="1"/>
  <c r="N58" i="1"/>
  <c r="N19" i="1"/>
  <c r="N18" i="1"/>
  <c r="L32" i="1"/>
  <c r="L20" i="1"/>
  <c r="L37" i="1"/>
  <c r="M8" i="1"/>
  <c r="L8" i="1" s="1"/>
  <c r="N60" i="1"/>
  <c r="N33" i="1"/>
  <c r="L31" i="1"/>
  <c r="L17" i="1"/>
  <c r="L36" i="1"/>
  <c r="N62" i="1"/>
  <c r="L40" i="1"/>
  <c r="N59" i="1"/>
  <c r="N63" i="1"/>
  <c r="L10" i="1"/>
  <c r="Z11" i="1" l="1"/>
  <c r="V21" i="1"/>
  <c r="X21" i="1"/>
  <c r="T11" i="1"/>
  <c r="R12" i="1"/>
  <c r="U12" i="1"/>
  <c r="W12" i="1" s="1"/>
  <c r="Y12" i="1" s="1"/>
  <c r="AA12" i="1" s="1"/>
  <c r="AC12" i="1" s="1"/>
  <c r="AB12" i="1" s="1"/>
  <c r="P19" i="1"/>
  <c r="S19" i="1"/>
  <c r="P18" i="1"/>
  <c r="S18" i="1"/>
  <c r="P33" i="1"/>
  <c r="S33" i="1"/>
  <c r="P59" i="1"/>
  <c r="S59" i="1"/>
  <c r="P58" i="1"/>
  <c r="S58" i="1"/>
  <c r="P60" i="1"/>
  <c r="S60" i="1"/>
  <c r="P63" i="1"/>
  <c r="S63" i="1"/>
  <c r="P62" i="1"/>
  <c r="S62" i="1"/>
  <c r="N20" i="1"/>
  <c r="N17" i="1"/>
  <c r="N40" i="1"/>
  <c r="N10" i="1"/>
  <c r="S10" i="1"/>
  <c r="U10" i="1" s="1"/>
  <c r="W10" i="1" s="1"/>
  <c r="Y10" i="1" s="1"/>
  <c r="AA10" i="1" s="1"/>
  <c r="AC10" i="1" s="1"/>
  <c r="AB10" i="1" s="1"/>
  <c r="O8" i="1"/>
  <c r="N8" i="1" s="1"/>
  <c r="N32" i="1"/>
  <c r="N31" i="1"/>
  <c r="N36" i="1"/>
  <c r="N37" i="1"/>
  <c r="Z12" i="1" l="1"/>
  <c r="Z10" i="1"/>
  <c r="V11" i="1"/>
  <c r="X11" i="1"/>
  <c r="X10" i="1"/>
  <c r="V10" i="1"/>
  <c r="T12" i="1"/>
  <c r="R63" i="1"/>
  <c r="U63" i="1"/>
  <c r="W63" i="1" s="1"/>
  <c r="Y63" i="1" s="1"/>
  <c r="AA63" i="1" s="1"/>
  <c r="AC63" i="1" s="1"/>
  <c r="T10" i="1"/>
  <c r="U8" i="1"/>
  <c r="W8" i="1" s="1"/>
  <c r="Y8" i="1" s="1"/>
  <c r="AA8" i="1" s="1"/>
  <c r="AC8" i="1" s="1"/>
  <c r="AB8" i="1" s="1"/>
  <c r="R60" i="1"/>
  <c r="U60" i="1"/>
  <c r="W60" i="1" s="1"/>
  <c r="Y60" i="1" s="1"/>
  <c r="AA60" i="1" s="1"/>
  <c r="AC60" i="1" s="1"/>
  <c r="R59" i="1"/>
  <c r="U59" i="1"/>
  <c r="W59" i="1" s="1"/>
  <c r="Y59" i="1" s="1"/>
  <c r="AA59" i="1" s="1"/>
  <c r="AC59" i="1" s="1"/>
  <c r="R33" i="1"/>
  <c r="U33" i="1"/>
  <c r="W33" i="1" s="1"/>
  <c r="Y33" i="1" s="1"/>
  <c r="AA33" i="1" s="1"/>
  <c r="AC33" i="1" s="1"/>
  <c r="R18" i="1"/>
  <c r="U18" i="1"/>
  <c r="W18" i="1" s="1"/>
  <c r="Y18" i="1" s="1"/>
  <c r="AA18" i="1" s="1"/>
  <c r="AC18" i="1" s="1"/>
  <c r="AB18" i="1" s="1"/>
  <c r="R58" i="1"/>
  <c r="U58" i="1"/>
  <c r="W58" i="1" s="1"/>
  <c r="Y58" i="1" s="1"/>
  <c r="AA58" i="1" s="1"/>
  <c r="AC58" i="1" s="1"/>
  <c r="R19" i="1"/>
  <c r="U19" i="1"/>
  <c r="W19" i="1" s="1"/>
  <c r="Y19" i="1" s="1"/>
  <c r="AA19" i="1" s="1"/>
  <c r="AC19" i="1" s="1"/>
  <c r="AB19" i="1" s="1"/>
  <c r="R62" i="1"/>
  <c r="U62" i="1"/>
  <c r="W62" i="1" s="1"/>
  <c r="Y62" i="1" s="1"/>
  <c r="AA62" i="1" s="1"/>
  <c r="AC62" i="1" s="1"/>
  <c r="S8" i="1"/>
  <c r="R10" i="1"/>
  <c r="P20" i="1"/>
  <c r="S20" i="1"/>
  <c r="P17" i="1"/>
  <c r="S17" i="1"/>
  <c r="P32" i="1"/>
  <c r="S32" i="1"/>
  <c r="P31" i="1"/>
  <c r="S31" i="1"/>
  <c r="P36" i="1"/>
  <c r="S36" i="1"/>
  <c r="P37" i="1"/>
  <c r="S37" i="1"/>
  <c r="P40" i="1"/>
  <c r="S40" i="1"/>
  <c r="P10" i="1"/>
  <c r="Q8" i="1"/>
  <c r="P8" i="1" s="1"/>
  <c r="Z58" i="1" l="1"/>
  <c r="AB58" i="1"/>
  <c r="Z63" i="1"/>
  <c r="AB63" i="1"/>
  <c r="Z18" i="1"/>
  <c r="Z33" i="1"/>
  <c r="AB33" i="1"/>
  <c r="Z59" i="1"/>
  <c r="AB59" i="1"/>
  <c r="Z62" i="1"/>
  <c r="AB62" i="1"/>
  <c r="Z60" i="1"/>
  <c r="AB60" i="1"/>
  <c r="Z19" i="1"/>
  <c r="Z8" i="1"/>
  <c r="X8" i="1"/>
  <c r="V12" i="1"/>
  <c r="X12" i="1"/>
  <c r="T63" i="1"/>
  <c r="T60" i="1"/>
  <c r="T19" i="1"/>
  <c r="T58" i="1"/>
  <c r="T18" i="1"/>
  <c r="T59" i="1"/>
  <c r="T62" i="1"/>
  <c r="T33" i="1"/>
  <c r="V8" i="1"/>
  <c r="T8" i="1"/>
  <c r="R37" i="1"/>
  <c r="U37" i="1"/>
  <c r="W37" i="1" s="1"/>
  <c r="Y37" i="1" s="1"/>
  <c r="AA37" i="1" s="1"/>
  <c r="AC37" i="1" s="1"/>
  <c r="R20" i="1"/>
  <c r="U20" i="1"/>
  <c r="W20" i="1" s="1"/>
  <c r="Y20" i="1" s="1"/>
  <c r="AA20" i="1" s="1"/>
  <c r="AC20" i="1" s="1"/>
  <c r="AB20" i="1" s="1"/>
  <c r="R17" i="1"/>
  <c r="U17" i="1"/>
  <c r="W17" i="1" s="1"/>
  <c r="Y17" i="1" s="1"/>
  <c r="AA17" i="1" s="1"/>
  <c r="AC17" i="1" s="1"/>
  <c r="AB17" i="1" s="1"/>
  <c r="R40" i="1"/>
  <c r="U40" i="1"/>
  <c r="W40" i="1" s="1"/>
  <c r="Y40" i="1" s="1"/>
  <c r="AA40" i="1" s="1"/>
  <c r="AC40" i="1" s="1"/>
  <c r="R36" i="1"/>
  <c r="U36" i="1"/>
  <c r="W36" i="1" s="1"/>
  <c r="Y36" i="1" s="1"/>
  <c r="AA36" i="1" s="1"/>
  <c r="AC36" i="1" s="1"/>
  <c r="R31" i="1"/>
  <c r="U31" i="1"/>
  <c r="W31" i="1" s="1"/>
  <c r="R32" i="1"/>
  <c r="U32" i="1"/>
  <c r="W32" i="1" s="1"/>
  <c r="Y32" i="1" s="1"/>
  <c r="AA32" i="1" s="1"/>
  <c r="AC32" i="1" s="1"/>
  <c r="R8" i="1"/>
  <c r="Z20" i="1" l="1"/>
  <c r="Z32" i="1"/>
  <c r="AB32" i="1"/>
  <c r="Z37" i="1"/>
  <c r="AB37" i="1"/>
  <c r="Y31" i="1"/>
  <c r="AA31" i="1" s="1"/>
  <c r="AC31" i="1" s="1"/>
  <c r="Z36" i="1"/>
  <c r="AB36" i="1"/>
  <c r="Z40" i="1"/>
  <c r="AB40" i="1"/>
  <c r="Z17" i="1"/>
  <c r="V58" i="1"/>
  <c r="X58" i="1"/>
  <c r="V60" i="1"/>
  <c r="X60" i="1"/>
  <c r="V19" i="1"/>
  <c r="X19" i="1"/>
  <c r="V62" i="1"/>
  <c r="X62" i="1"/>
  <c r="V59" i="1"/>
  <c r="X59" i="1"/>
  <c r="V33" i="1"/>
  <c r="X33" i="1"/>
  <c r="V63" i="1"/>
  <c r="X63" i="1"/>
  <c r="V18" i="1"/>
  <c r="X18" i="1"/>
  <c r="T17" i="1"/>
  <c r="T32" i="1"/>
  <c r="T36" i="1"/>
  <c r="T37" i="1"/>
  <c r="T31" i="1"/>
  <c r="T40" i="1"/>
  <c r="T20" i="1"/>
  <c r="Z31" i="1" l="1"/>
  <c r="AB31" i="1"/>
  <c r="V37" i="1"/>
  <c r="X37" i="1"/>
  <c r="V17" i="1"/>
  <c r="X17" i="1"/>
  <c r="V36" i="1"/>
  <c r="X36" i="1"/>
  <c r="V32" i="1"/>
  <c r="X32" i="1"/>
  <c r="V40" i="1"/>
  <c r="X40" i="1"/>
  <c r="V31" i="1"/>
  <c r="X31" i="1"/>
  <c r="V20" i="1"/>
  <c r="X20" i="1"/>
</calcChain>
</file>

<file path=xl/sharedStrings.xml><?xml version="1.0" encoding="utf-8"?>
<sst xmlns="http://schemas.openxmlformats.org/spreadsheetml/2006/main" count="95" uniqueCount="68">
  <si>
    <t>SCALE</t>
  </si>
  <si>
    <t>2014/2015</t>
  </si>
  <si>
    <t>WATER</t>
  </si>
  <si>
    <t>1-10 KL</t>
  </si>
  <si>
    <t>11-25KL</t>
  </si>
  <si>
    <t>26-50 KL</t>
  </si>
  <si>
    <t>51-9999KL</t>
  </si>
  <si>
    <t>INDUSTRIES   070301</t>
  </si>
  <si>
    <t>MORGENZON</t>
  </si>
  <si>
    <t>FREE WATER</t>
  </si>
  <si>
    <t>6KL</t>
  </si>
  <si>
    <t>REFUSE</t>
  </si>
  <si>
    <t>DOMESTIC - STANDERTON</t>
  </si>
  <si>
    <t>DOMESTIC - SAKHILE</t>
  </si>
  <si>
    <t>DOMESTIC - MORGENZON</t>
  </si>
  <si>
    <t>BUSINESS - STANDERTON</t>
  </si>
  <si>
    <t>BUSINESS - MORGENZON</t>
  </si>
  <si>
    <t>BULK</t>
  </si>
  <si>
    <t>VACUUM TANKS PER 5KL OR PART THEREOF</t>
  </si>
  <si>
    <t>VACCUM TANKS BASIC CHARGE</t>
  </si>
  <si>
    <t>SEWERAGE</t>
  </si>
  <si>
    <t>SAKHILE</t>
  </si>
  <si>
    <t>INDUSTRIAL - ADDITIONAL SEWERAGE PER KL</t>
  </si>
  <si>
    <t>PUBLIC BENEFIT ORGANISATION</t>
  </si>
  <si>
    <t>2016/2017</t>
  </si>
  <si>
    <t>2017/2018</t>
  </si>
  <si>
    <t>ALL SERVICES ARE V.A.T EXCLUSIVE AND V.A.T WILL BE ADDED WHERE IT IS APPLICABLE</t>
  </si>
  <si>
    <t>2018/2019</t>
  </si>
  <si>
    <t>APPROVED</t>
  </si>
  <si>
    <t>PROPOSED</t>
  </si>
  <si>
    <t>NEW SCALES</t>
  </si>
  <si>
    <t>1 - 10KL</t>
  </si>
  <si>
    <t>11 - 20KL</t>
  </si>
  <si>
    <t>21 - 30KL</t>
  </si>
  <si>
    <t>31 - 50KL</t>
  </si>
  <si>
    <t>1 - 50KL</t>
  </si>
  <si>
    <t>51 - 100KL</t>
  </si>
  <si>
    <t>501 ABOVE</t>
  </si>
  <si>
    <t xml:space="preserve">DOMESTIC STANDERTON </t>
  </si>
  <si>
    <t>101 - 200KL</t>
  </si>
  <si>
    <t>201 - 500KL</t>
  </si>
  <si>
    <t>NEW BUSINESS TARIFF PREVIOUSLY CHARGED ON RESIDENTAIL</t>
  </si>
  <si>
    <t>BASIC WATER</t>
  </si>
  <si>
    <t>Domestic/Residential/Church/NGO</t>
  </si>
  <si>
    <t>Basic Water</t>
  </si>
  <si>
    <t>SCHOOLS, GOVERNMENT, FARMS, BUSINESS</t>
  </si>
  <si>
    <t>BUSINESS</t>
  </si>
  <si>
    <t>2019/2020</t>
  </si>
  <si>
    <t>2020/2021</t>
  </si>
  <si>
    <t>WATER LEAK ADJUSTMENT</t>
  </si>
  <si>
    <t>Effluent charges per Month</t>
  </si>
  <si>
    <t>2021/2022</t>
  </si>
  <si>
    <t>2022/2023</t>
  </si>
  <si>
    <t>2023/2024</t>
  </si>
  <si>
    <t>2024/2025</t>
  </si>
  <si>
    <t>2025/2026</t>
  </si>
  <si>
    <t xml:space="preserve">2024-25 TARIFFS MTREF ANNEXURE </t>
  </si>
  <si>
    <t>2026/2027</t>
  </si>
  <si>
    <t>Removal of condemned foodstuff per load</t>
  </si>
  <si>
    <t>Removal of building rubble per load</t>
  </si>
  <si>
    <t>Issuing of disposal certificate</t>
  </si>
  <si>
    <t>Carcass removal (cow, dogs,donkeys,cats)</t>
  </si>
  <si>
    <t>STANDERTON LANDFILL SITE</t>
  </si>
  <si>
    <t>Disposal of waste weighing between 1 and 100kg</t>
  </si>
  <si>
    <t>Disposal of waste weighing between 100 and 500 kg</t>
  </si>
  <si>
    <t>Disposal of waste weighing between 500 kg and 1000kg</t>
  </si>
  <si>
    <t>Disposal of waste weighing between 1000kg and more</t>
  </si>
  <si>
    <t>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</si>
</sst>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&quot;R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4">
    <xf numFmtId="0" fontId="0" fillId="0" borderId="0" xfId="0"/>
    <xf numFmtId="2" fontId="5" fillId="0" borderId="2" xfId="1" applyNumberFormat="1" applyFont="1" applyBorder="1"/>
    <xf numFmtId="0" fontId="2" fillId="0" borderId="1" xfId="1" applyFont="1" applyBorder="1" applyAlignment="1">
      <alignment horizontal="center" wrapText="1"/>
    </xf>
    <xf numFmtId="0" fontId="3" fillId="0" borderId="3" xfId="1" applyFont="1" applyBorder="1"/>
    <xf numFmtId="0" fontId="6" fillId="0" borderId="2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0" fontId="1" fillId="0" borderId="2" xfId="1" applyBorder="1" applyAlignment="1">
      <alignment horizontal="left"/>
    </xf>
    <xf numFmtId="2" fontId="5" fillId="0" borderId="2" xfId="1" applyNumberFormat="1" applyFont="1" applyBorder="1" applyAlignment="1">
      <alignment horizontal="center"/>
    </xf>
    <xf numFmtId="2" fontId="6" fillId="0" borderId="2" xfId="1" applyNumberFormat="1" applyFont="1" applyBorder="1"/>
    <xf numFmtId="2" fontId="1" fillId="0" borderId="2" xfId="1" quotePrefix="1" applyNumberFormat="1" applyBorder="1"/>
    <xf numFmtId="2" fontId="1" fillId="0" borderId="2" xfId="1" applyNumberFormat="1" applyBorder="1"/>
    <xf numFmtId="0" fontId="0" fillId="0" borderId="2" xfId="0" applyBorder="1"/>
    <xf numFmtId="2" fontId="11" fillId="0" borderId="2" xfId="1" applyNumberFormat="1" applyFont="1" applyBorder="1"/>
    <xf numFmtId="2" fontId="5" fillId="0" borderId="2" xfId="1" applyNumberFormat="1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166" fontId="1" fillId="0" borderId="2" xfId="3" applyNumberFormat="1" applyFont="1" applyBorder="1" applyAlignment="1">
      <alignment horizontal="left" indent="1"/>
    </xf>
    <xf numFmtId="166" fontId="0" fillId="0" borderId="2" xfId="3" applyNumberFormat="1" applyFont="1" applyBorder="1" applyAlignment="1">
      <alignment horizontal="left" indent="1"/>
    </xf>
    <xf numFmtId="0" fontId="5" fillId="0" borderId="2" xfId="1" applyFont="1" applyBorder="1" applyAlignment="1">
      <alignment horizontal="left"/>
    </xf>
    <xf numFmtId="0" fontId="1" fillId="0" borderId="2" xfId="1" applyBorder="1" applyAlignment="1">
      <alignment horizontal="center"/>
    </xf>
    <xf numFmtId="0" fontId="12" fillId="0" borderId="2" xfId="0" applyFont="1" applyBorder="1"/>
    <xf numFmtId="0" fontId="12" fillId="0" borderId="0" xfId="0" applyFont="1"/>
    <xf numFmtId="166" fontId="5" fillId="0" borderId="2" xfId="3" applyNumberFormat="1" applyFont="1" applyBorder="1" applyAlignment="1">
      <alignment horizontal="left" indent="1"/>
    </xf>
    <xf numFmtId="166" fontId="12" fillId="0" borderId="0" xfId="0" applyNumberFormat="1" applyFont="1"/>
    <xf numFmtId="0" fontId="13" fillId="0" borderId="2" xfId="0" applyFont="1" applyBorder="1"/>
    <xf numFmtId="0" fontId="3" fillId="0" borderId="1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3" fillId="0" borderId="7" xfId="1" applyFont="1" applyBorder="1"/>
    <xf numFmtId="0" fontId="3" fillId="0" borderId="6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2" fontId="5" fillId="0" borderId="9" xfId="1" applyNumberFormat="1" applyFont="1" applyBorder="1"/>
    <xf numFmtId="0" fontId="4" fillId="0" borderId="2" xfId="1" applyFont="1" applyBorder="1" applyAlignment="1">
      <alignment horizontal="left"/>
    </xf>
    <xf numFmtId="0" fontId="3" fillId="0" borderId="2" xfId="1" applyFont="1" applyBorder="1"/>
    <xf numFmtId="10" fontId="5" fillId="0" borderId="2" xfId="1" applyNumberFormat="1" applyFont="1" applyBorder="1" applyAlignment="1">
      <alignment horizontal="center"/>
    </xf>
    <xf numFmtId="10" fontId="5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6" fillId="2" borderId="2" xfId="1" applyNumberFormat="1" applyFont="1" applyFill="1" applyBorder="1"/>
    <xf numFmtId="2" fontId="5" fillId="2" borderId="2" xfId="1" applyNumberFormat="1" applyFont="1" applyFill="1" applyBorder="1"/>
    <xf numFmtId="0" fontId="5" fillId="0" borderId="2" xfId="1" applyFont="1" applyBorder="1" applyAlignment="1">
      <alignment horizontal="center"/>
    </xf>
    <xf numFmtId="2" fontId="5" fillId="0" borderId="2" xfId="1" quotePrefix="1" applyNumberFormat="1" applyFont="1" applyBorder="1"/>
    <xf numFmtId="0" fontId="5" fillId="0" borderId="2" xfId="1" applyFont="1" applyBorder="1" applyAlignment="1">
      <alignment horizontal="left" wrapText="1"/>
    </xf>
    <xf numFmtId="2" fontId="5" fillId="0" borderId="2" xfId="1" applyNumberFormat="1" applyFont="1" applyBorder="1" applyAlignment="1">
      <alignment horizontal="center" wrapText="1"/>
    </xf>
    <xf numFmtId="0" fontId="4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65" fontId="5" fillId="0" borderId="2" xfId="1" applyNumberFormat="1" applyFont="1" applyBorder="1"/>
    <xf numFmtId="0" fontId="1" fillId="0" borderId="2" xfId="1" applyBorder="1" applyAlignment="1">
      <alignment horizontal="left" wrapText="1"/>
    </xf>
  </cellXfs>
  <cellStyles count="4">
    <cellStyle name="Comma" xfId="3" builtinId="3"/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1"/>
  <sheetViews>
    <sheetView tabSelected="1" topLeftCell="A2" workbookViewId="0">
      <pane xSplit="5" ySplit="4" topLeftCell="G6" activePane="bottomRight" state="frozen"/>
      <selection activeCell="A2" sqref="A2"/>
      <selection pane="topRight" activeCell="F2" sqref="F2"/>
      <selection pane="bottomLeft" activeCell="A6" sqref="A6"/>
      <selection pane="bottomRight" activeCell="A65" sqref="A65"/>
    </sheetView>
  </sheetViews>
  <sheetFormatPr defaultRowHeight="14.4" x14ac:dyDescent="0.3"/>
  <cols>
    <col min="1" max="1" width="62.5546875" bestFit="1" customWidth="1"/>
    <col min="2" max="2" width="10.33203125" hidden="1" customWidth="1"/>
    <col min="3" max="3" width="8.88671875" hidden="1" customWidth="1"/>
    <col min="4" max="4" width="10.88671875" hidden="1" customWidth="1"/>
    <col min="5" max="5" width="7.33203125" hidden="1" customWidth="1"/>
    <col min="6" max="6" width="13.5546875" hidden="1" customWidth="1"/>
    <col min="7" max="7" width="20" customWidth="1"/>
    <col min="8" max="8" width="8.88671875" hidden="1" customWidth="1"/>
    <col min="9" max="9" width="10.88671875" hidden="1" customWidth="1"/>
    <col min="10" max="10" width="8.88671875" hidden="1" customWidth="1"/>
    <col min="11" max="11" width="11.5546875" hidden="1" customWidth="1"/>
    <col min="12" max="14" width="8.88671875" hidden="1" customWidth="1"/>
    <col min="15" max="15" width="8.44140625" hidden="1" customWidth="1"/>
    <col min="16" max="16" width="8.5546875" hidden="1" customWidth="1"/>
    <col min="17" max="17" width="8.44140625" hidden="1" customWidth="1"/>
    <col min="18" max="18" width="8.5546875" hidden="1" customWidth="1"/>
    <col min="19" max="19" width="8.44140625" hidden="1" customWidth="1"/>
    <col min="20" max="21" width="0" hidden="1" customWidth="1"/>
    <col min="24" max="24" width="9.21875" bestFit="1" customWidth="1"/>
    <col min="25" max="25" width="12" customWidth="1"/>
    <col min="28" max="28" width="17.21875" customWidth="1"/>
  </cols>
  <sheetData>
    <row r="1" spans="1:29" ht="15" thickBot="1" x14ac:dyDescent="0.35"/>
    <row r="2" spans="1:29" ht="16.2" thickBot="1" x14ac:dyDescent="0.35">
      <c r="A2" s="29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29" ht="41.25" customHeight="1" thickBot="1" x14ac:dyDescent="0.4">
      <c r="A3" s="2" t="s">
        <v>56</v>
      </c>
      <c r="B3" s="3" t="s">
        <v>0</v>
      </c>
      <c r="C3" s="24" t="s">
        <v>1</v>
      </c>
      <c r="D3" s="28"/>
      <c r="E3" s="24"/>
      <c r="F3" s="28"/>
      <c r="G3" s="25"/>
      <c r="H3" s="24" t="s">
        <v>24</v>
      </c>
      <c r="I3" s="28"/>
      <c r="J3" s="24" t="s">
        <v>25</v>
      </c>
      <c r="K3" s="28"/>
      <c r="L3" s="24" t="s">
        <v>27</v>
      </c>
      <c r="M3" s="25"/>
      <c r="N3" s="24" t="s">
        <v>47</v>
      </c>
      <c r="O3" s="25"/>
      <c r="P3" s="24" t="s">
        <v>48</v>
      </c>
      <c r="Q3" s="25"/>
      <c r="R3" s="24" t="s">
        <v>51</v>
      </c>
      <c r="S3" s="25"/>
      <c r="T3" s="24" t="s">
        <v>52</v>
      </c>
      <c r="U3" s="25"/>
      <c r="V3" s="24" t="s">
        <v>53</v>
      </c>
      <c r="W3" s="25"/>
      <c r="X3" s="24" t="s">
        <v>54</v>
      </c>
      <c r="Y3" s="25"/>
      <c r="Z3" s="24" t="s">
        <v>55</v>
      </c>
      <c r="AA3" s="25"/>
      <c r="AB3" s="26" t="s">
        <v>57</v>
      </c>
      <c r="AC3" s="27"/>
    </row>
    <row r="4" spans="1:29" ht="41.25" customHeight="1" x14ac:dyDescent="0.35">
      <c r="A4" s="32"/>
      <c r="B4" s="33"/>
      <c r="C4" s="34"/>
      <c r="D4" s="35"/>
      <c r="E4" s="36" t="s">
        <v>28</v>
      </c>
      <c r="F4" s="37"/>
      <c r="G4" s="38" t="s">
        <v>30</v>
      </c>
      <c r="H4" s="36" t="s">
        <v>28</v>
      </c>
      <c r="I4" s="37"/>
      <c r="J4" s="36" t="s">
        <v>28</v>
      </c>
      <c r="K4" s="37"/>
      <c r="L4" s="36" t="s">
        <v>29</v>
      </c>
      <c r="M4" s="37"/>
      <c r="N4" s="36" t="s">
        <v>28</v>
      </c>
      <c r="O4" s="37"/>
      <c r="P4" s="36" t="s">
        <v>28</v>
      </c>
      <c r="Q4" s="37"/>
      <c r="R4" s="36" t="s">
        <v>29</v>
      </c>
      <c r="S4" s="37"/>
      <c r="T4" s="36" t="s">
        <v>29</v>
      </c>
      <c r="U4" s="37"/>
      <c r="V4" s="36" t="s">
        <v>28</v>
      </c>
      <c r="W4" s="37"/>
      <c r="X4" s="36" t="s">
        <v>29</v>
      </c>
      <c r="Y4" s="37"/>
      <c r="Z4" s="36" t="s">
        <v>29</v>
      </c>
      <c r="AA4" s="37"/>
      <c r="AB4" s="36" t="s">
        <v>29</v>
      </c>
      <c r="AC4" s="37"/>
    </row>
    <row r="5" spans="1:29" ht="15.6" x14ac:dyDescent="0.3">
      <c r="A5" s="39" t="s">
        <v>2</v>
      </c>
      <c r="B5" s="40"/>
      <c r="C5" s="41">
        <v>7.4999999999999997E-2</v>
      </c>
      <c r="D5" s="41"/>
      <c r="E5" s="41">
        <v>1.06</v>
      </c>
      <c r="F5" s="41"/>
      <c r="G5" s="42"/>
      <c r="H5" s="41">
        <v>1.075</v>
      </c>
      <c r="I5" s="41"/>
      <c r="J5" s="41">
        <v>1.075</v>
      </c>
      <c r="K5" s="41"/>
      <c r="L5" s="41">
        <v>1.0731999999999999</v>
      </c>
      <c r="M5" s="41"/>
      <c r="N5" s="41">
        <v>1.0941000000000001</v>
      </c>
      <c r="O5" s="41"/>
      <c r="P5" s="41">
        <v>1.08</v>
      </c>
      <c r="Q5" s="41"/>
      <c r="R5" s="41">
        <v>1.052</v>
      </c>
      <c r="S5" s="41"/>
      <c r="T5" s="41">
        <v>1.052</v>
      </c>
      <c r="U5" s="41"/>
      <c r="V5" s="41">
        <v>1.0529999999999999</v>
      </c>
      <c r="W5" s="41"/>
      <c r="X5" s="41">
        <v>1.0489999999999999</v>
      </c>
      <c r="Y5" s="41"/>
      <c r="Z5" s="41">
        <v>1.046</v>
      </c>
      <c r="AA5" s="41"/>
      <c r="AB5" s="41">
        <v>1.046</v>
      </c>
      <c r="AC5" s="41"/>
    </row>
    <row r="6" spans="1:29" x14ac:dyDescent="0.3">
      <c r="A6" s="17" t="s">
        <v>42</v>
      </c>
      <c r="B6" s="5"/>
      <c r="C6" s="8"/>
      <c r="D6" s="1">
        <v>27.939042372780001</v>
      </c>
      <c r="E6" s="8">
        <f>+F6-D6</f>
        <v>1.6763425423668004</v>
      </c>
      <c r="F6" s="1">
        <v>29.615384915146802</v>
      </c>
      <c r="G6" s="43"/>
      <c r="H6" s="8">
        <f>+I6-F6</f>
        <v>5.3846150848531984</v>
      </c>
      <c r="I6" s="1">
        <v>35</v>
      </c>
      <c r="J6" s="8">
        <f>+K6-I6</f>
        <v>5</v>
      </c>
      <c r="K6" s="1">
        <v>40</v>
      </c>
      <c r="L6" s="8">
        <f>+M6-K6</f>
        <v>11</v>
      </c>
      <c r="M6" s="1">
        <v>51</v>
      </c>
      <c r="N6" s="8">
        <f>+O6-M6</f>
        <v>4.7991000000000028</v>
      </c>
      <c r="O6" s="1">
        <f>+M6*$N$5</f>
        <v>55.799100000000003</v>
      </c>
      <c r="P6" s="8">
        <f>+Q6-O6</f>
        <v>4.4639280000000028</v>
      </c>
      <c r="Q6" s="1">
        <f>+O6*$P$5</f>
        <v>60.263028000000006</v>
      </c>
      <c r="R6" s="8">
        <f>+S6-Q6</f>
        <v>3.1336774560000009</v>
      </c>
      <c r="S6" s="1">
        <f>+Q6*$R$5</f>
        <v>63.396705456000007</v>
      </c>
      <c r="T6" s="8">
        <f>+U6-S6</f>
        <v>3.2966286837120009</v>
      </c>
      <c r="U6" s="1">
        <f>+S6*$R$5</f>
        <v>66.693334139712007</v>
      </c>
      <c r="V6" s="8">
        <f>+W6-U6</f>
        <v>3.5347467094047289</v>
      </c>
      <c r="W6" s="1">
        <f>+U6*$V$5</f>
        <v>70.228080849116736</v>
      </c>
      <c r="X6" s="9">
        <v>3.4411759616067172</v>
      </c>
      <c r="Y6" s="1">
        <f>+W6*$X$5</f>
        <v>73.669256810723454</v>
      </c>
      <c r="Z6" s="8">
        <f>+AA6-Y6</f>
        <v>3.388785813293282</v>
      </c>
      <c r="AA6" s="1">
        <f>Y6*$Z$5</f>
        <v>77.058042624016736</v>
      </c>
      <c r="AB6" s="8">
        <f>+AC6-AA6</f>
        <v>3.5446699607047663</v>
      </c>
      <c r="AC6" s="1">
        <f>+AA6*$AB$5</f>
        <v>80.602712584721502</v>
      </c>
    </row>
    <row r="7" spans="1:29" x14ac:dyDescent="0.3">
      <c r="A7" s="6" t="s">
        <v>49</v>
      </c>
      <c r="B7" s="5"/>
      <c r="C7" s="8"/>
      <c r="D7" s="1"/>
      <c r="E7" s="44"/>
      <c r="F7" s="45"/>
      <c r="G7" s="43"/>
      <c r="H7" s="44"/>
      <c r="I7" s="45"/>
      <c r="J7" s="44"/>
      <c r="K7" s="45"/>
      <c r="L7" s="8"/>
      <c r="M7" s="1">
        <v>6.31</v>
      </c>
      <c r="N7" s="8"/>
      <c r="O7" s="1">
        <v>6.77</v>
      </c>
      <c r="P7" s="8"/>
      <c r="Q7" s="1">
        <v>7.27</v>
      </c>
      <c r="R7" s="8"/>
      <c r="S7" s="1">
        <v>7.27</v>
      </c>
      <c r="T7" s="8"/>
      <c r="U7" s="1">
        <v>7.27</v>
      </c>
      <c r="V7" s="8"/>
      <c r="W7" s="1">
        <f t="shared" ref="W7:W8" si="0">+U7*$V$5</f>
        <v>7.6553099999999992</v>
      </c>
      <c r="X7" s="8">
        <f>Y7-W7</f>
        <v>0.37511019000000001</v>
      </c>
      <c r="Y7" s="1">
        <f t="shared" ref="Y7:Y8" si="1">+W7*$X$5</f>
        <v>8.0304201899999992</v>
      </c>
      <c r="Z7" s="8"/>
      <c r="AA7" s="1">
        <f t="shared" ref="AA7:AA8" si="2">Y7*$Z$5</f>
        <v>8.3998195187399993</v>
      </c>
      <c r="AB7" s="8">
        <f t="shared" ref="AB7:AB24" si="3">+AC7-AA7</f>
        <v>0.38639169786203986</v>
      </c>
      <c r="AC7" s="1">
        <f t="shared" ref="AC7:AC24" si="4">+AA7*$AB$5</f>
        <v>8.7862112166020392</v>
      </c>
    </row>
    <row r="8" spans="1:29" x14ac:dyDescent="0.3">
      <c r="A8" s="39" t="s">
        <v>9</v>
      </c>
      <c r="B8" s="46" t="s">
        <v>10</v>
      </c>
      <c r="C8" s="1">
        <v>4.8018066881400001</v>
      </c>
      <c r="D8" s="1">
        <v>26.82</v>
      </c>
      <c r="E8" s="8">
        <f>+F8-D8</f>
        <v>3.719490536570401</v>
      </c>
      <c r="F8" s="1">
        <f>+F10*6</f>
        <v>30.539490536570401</v>
      </c>
      <c r="G8" s="43"/>
      <c r="H8" s="8">
        <f>+I8-F8</f>
        <v>2.2904617902427766</v>
      </c>
      <c r="I8" s="1">
        <f>+I10*6</f>
        <v>32.829952326813178</v>
      </c>
      <c r="J8" s="8">
        <f t="shared" ref="J8" si="5">+K8-I8</f>
        <v>2.4622464245109867</v>
      </c>
      <c r="K8" s="1">
        <f>+K10*6</f>
        <v>35.292198751324165</v>
      </c>
      <c r="L8" s="8">
        <f t="shared" ref="L8" si="6">+M8-K8</f>
        <v>2.5833889485969266</v>
      </c>
      <c r="M8" s="1">
        <f>+M10*6</f>
        <v>37.875587699921091</v>
      </c>
      <c r="N8" s="8">
        <f t="shared" ref="N8" si="7">+O8-M8</f>
        <v>3.5640928025625769</v>
      </c>
      <c r="O8" s="1">
        <f>+O10*6</f>
        <v>41.439680502483668</v>
      </c>
      <c r="P8" s="8">
        <f t="shared" ref="P8" si="8">+Q8-O8</f>
        <v>3.315174440198696</v>
      </c>
      <c r="Q8" s="1">
        <f>+Q10*6</f>
        <v>44.754854942682364</v>
      </c>
      <c r="R8" s="8">
        <f t="shared" ref="R8" si="9">+S8-Q8</f>
        <v>2.3272524570194832</v>
      </c>
      <c r="S8" s="1">
        <f>+S10*6</f>
        <v>47.082107399701847</v>
      </c>
      <c r="T8" s="8">
        <f t="shared" ref="T8" si="10">+U8-S8</f>
        <v>2.4482695847845051</v>
      </c>
      <c r="U8" s="1">
        <f>+U10*6</f>
        <v>49.530376984486352</v>
      </c>
      <c r="V8" s="8">
        <f t="shared" ref="V8" si="11">+W8-U8</f>
        <v>2.6251099801777755</v>
      </c>
      <c r="W8" s="1">
        <f t="shared" si="0"/>
        <v>52.155486964664128</v>
      </c>
      <c r="X8" s="8">
        <f t="shared" ref="X8" si="12">+Y8-W8</f>
        <v>2.5556188612685418</v>
      </c>
      <c r="Y8" s="1">
        <f t="shared" si="1"/>
        <v>54.71110582593267</v>
      </c>
      <c r="Z8" s="8">
        <f t="shared" ref="Z8" si="13">+AA8-Y8</f>
        <v>2.5167108679929058</v>
      </c>
      <c r="AA8" s="1">
        <f t="shared" si="2"/>
        <v>57.227816693925575</v>
      </c>
      <c r="AB8" s="8">
        <f t="shared" si="3"/>
        <v>2.6324795679205764</v>
      </c>
      <c r="AC8" s="1">
        <f t="shared" si="4"/>
        <v>59.860296261846152</v>
      </c>
    </row>
    <row r="9" spans="1:29" x14ac:dyDescent="0.3">
      <c r="A9" s="4"/>
      <c r="B9" s="5"/>
      <c r="C9" s="8"/>
      <c r="D9" s="1"/>
      <c r="E9" s="8"/>
      <c r="F9" s="1"/>
      <c r="G9" s="1"/>
      <c r="H9" s="8"/>
      <c r="I9" s="1"/>
      <c r="J9" s="8"/>
      <c r="K9" s="1"/>
      <c r="L9" s="8"/>
      <c r="M9" s="1"/>
      <c r="N9" s="8"/>
      <c r="O9" s="1"/>
      <c r="P9" s="8"/>
      <c r="Q9" s="1"/>
      <c r="R9" s="8"/>
      <c r="S9" s="1"/>
      <c r="T9" s="8"/>
      <c r="U9" s="1"/>
      <c r="V9" s="8"/>
      <c r="W9" s="1"/>
      <c r="X9" s="8"/>
      <c r="Y9" s="1"/>
      <c r="Z9" s="8"/>
      <c r="AA9" s="1"/>
      <c r="AB9" s="8">
        <f t="shared" si="3"/>
        <v>0</v>
      </c>
      <c r="AC9" s="1"/>
    </row>
    <row r="10" spans="1:29" x14ac:dyDescent="0.3">
      <c r="A10" s="17" t="s">
        <v>43</v>
      </c>
      <c r="B10" s="9" t="s">
        <v>31</v>
      </c>
      <c r="C10" s="8"/>
      <c r="D10" s="1">
        <v>4.8018066881400001</v>
      </c>
      <c r="E10" s="8">
        <f>+F10-D10</f>
        <v>0.2881084012884001</v>
      </c>
      <c r="F10" s="1">
        <f>+D10*$E$5</f>
        <v>5.0899150894284002</v>
      </c>
      <c r="G10" s="47" t="s">
        <v>31</v>
      </c>
      <c r="H10" s="8">
        <f>+I10-F10</f>
        <v>0.38174363170712944</v>
      </c>
      <c r="I10" s="1">
        <f>+F10*$H$5</f>
        <v>5.4716587211355296</v>
      </c>
      <c r="J10" s="8">
        <f t="shared" ref="J10" si="14">+K10-I10</f>
        <v>0.41037440408516446</v>
      </c>
      <c r="K10" s="1">
        <f>+I10*$J$5</f>
        <v>5.8820331252206941</v>
      </c>
      <c r="L10" s="8">
        <f t="shared" ref="L10:L20" si="15">+M10-K10</f>
        <v>0.43056482476615443</v>
      </c>
      <c r="M10" s="1">
        <f>+K10*$L$5</f>
        <v>6.3125979499868485</v>
      </c>
      <c r="N10" s="8">
        <f t="shared" ref="N10:N14" si="16">+O10-M10</f>
        <v>0.59401546709376252</v>
      </c>
      <c r="O10" s="1">
        <f t="shared" ref="O10:O14" si="17">+M10*$N$5</f>
        <v>6.9066134170806111</v>
      </c>
      <c r="P10" s="8">
        <f t="shared" ref="P10:P14" si="18">+Q10-O10</f>
        <v>0.55252907336644963</v>
      </c>
      <c r="Q10" s="1">
        <f t="shared" ref="Q10:Q24" si="19">+O10*$P$5</f>
        <v>7.4591424904470607</v>
      </c>
      <c r="R10" s="8">
        <f t="shared" ref="R10:R14" si="20">+S10-Q10</f>
        <v>0.3878754095032475</v>
      </c>
      <c r="S10" s="1">
        <f t="shared" ref="S10:S24" si="21">+Q10*$R$5</f>
        <v>7.8470178999503082</v>
      </c>
      <c r="T10" s="8">
        <f t="shared" ref="T10:T14" si="22">+U10-S10</f>
        <v>0.40804493079741722</v>
      </c>
      <c r="U10" s="1">
        <f t="shared" ref="U10:U14" si="23">+S10*$R$5</f>
        <v>8.2550628307477254</v>
      </c>
      <c r="V10" s="8">
        <f t="shared" ref="V10:V14" si="24">+W10-U10</f>
        <v>0.43751833002962925</v>
      </c>
      <c r="W10" s="1">
        <f>+U10*$V$5</f>
        <v>8.6925811607773547</v>
      </c>
      <c r="X10" s="8">
        <f t="shared" ref="X10:X14" si="25">+Y10-W10</f>
        <v>0.42593647687808911</v>
      </c>
      <c r="Y10" s="1">
        <f>+W10*$X$5</f>
        <v>9.1185176376554438</v>
      </c>
      <c r="Z10" s="8">
        <f t="shared" ref="Z10:Z14" si="26">+AA10-Y10</f>
        <v>0.41945181133215037</v>
      </c>
      <c r="AA10" s="1">
        <f>+Y10*$Z$5</f>
        <v>9.5379694489875941</v>
      </c>
      <c r="AB10" s="8">
        <f t="shared" si="3"/>
        <v>0.43874659465343058</v>
      </c>
      <c r="AC10" s="1">
        <f t="shared" si="4"/>
        <v>9.9767160436410247</v>
      </c>
    </row>
    <row r="11" spans="1:29" x14ac:dyDescent="0.3">
      <c r="A11" s="4"/>
      <c r="B11" s="9" t="s">
        <v>32</v>
      </c>
      <c r="C11" s="8"/>
      <c r="D11" s="1">
        <v>5.9503656366</v>
      </c>
      <c r="E11" s="8">
        <f>+F11-D11</f>
        <v>0.35702193819600048</v>
      </c>
      <c r="F11" s="1">
        <f>+D11*$E$5</f>
        <v>6.3073875747960004</v>
      </c>
      <c r="G11" s="47" t="s">
        <v>32</v>
      </c>
      <c r="H11" s="8">
        <f>+I11-F11</f>
        <v>0.47305406810969952</v>
      </c>
      <c r="I11" s="1">
        <f t="shared" ref="I11:I14" si="27">+F11*$H$5</f>
        <v>6.7804416429057</v>
      </c>
      <c r="J11" s="8">
        <f t="shared" ref="J11" si="28">+K11-I11</f>
        <v>0.50853312321792732</v>
      </c>
      <c r="K11" s="1">
        <f>+I11*$J$5</f>
        <v>7.2889747661236273</v>
      </c>
      <c r="L11" s="8">
        <f t="shared" si="15"/>
        <v>0.53355295288024873</v>
      </c>
      <c r="M11" s="1">
        <f t="shared" ref="M11:M14" si="29">+K11*$L$5</f>
        <v>7.822527719003876</v>
      </c>
      <c r="N11" s="8">
        <f t="shared" si="16"/>
        <v>0.73609985835826564</v>
      </c>
      <c r="O11" s="1">
        <f t="shared" si="17"/>
        <v>8.5586275773621416</v>
      </c>
      <c r="P11" s="8">
        <f t="shared" si="18"/>
        <v>0.68469020618897147</v>
      </c>
      <c r="Q11" s="1">
        <f t="shared" si="19"/>
        <v>9.2433177835511131</v>
      </c>
      <c r="R11" s="8">
        <f t="shared" si="20"/>
        <v>0.48065252474465758</v>
      </c>
      <c r="S11" s="1">
        <f t="shared" si="21"/>
        <v>9.7239703082957707</v>
      </c>
      <c r="T11" s="8">
        <f t="shared" si="22"/>
        <v>0.50564645603138025</v>
      </c>
      <c r="U11" s="1">
        <f t="shared" si="23"/>
        <v>10.229616764327151</v>
      </c>
      <c r="V11" s="8">
        <f t="shared" si="24"/>
        <v>0.54216968850933789</v>
      </c>
      <c r="W11" s="1">
        <f t="shared" ref="W11:W14" si="30">+U11*$V$5</f>
        <v>10.771786452836489</v>
      </c>
      <c r="X11" s="8">
        <f t="shared" si="25"/>
        <v>0.52781753618898719</v>
      </c>
      <c r="Y11" s="1">
        <f t="shared" ref="Y11:Y14" si="31">+W11*$X$5</f>
        <v>11.299603989025476</v>
      </c>
      <c r="Z11" s="8">
        <f t="shared" si="26"/>
        <v>0.51978178349517279</v>
      </c>
      <c r="AA11" s="1">
        <f t="shared" ref="AA11:AA14" si="32">+Y11*$Z$5</f>
        <v>11.819385772520649</v>
      </c>
      <c r="AB11" s="8">
        <f t="shared" si="3"/>
        <v>0.54369174553595023</v>
      </c>
      <c r="AC11" s="1">
        <f t="shared" si="4"/>
        <v>12.363077518056599</v>
      </c>
    </row>
    <row r="12" spans="1:29" x14ac:dyDescent="0.3">
      <c r="A12" s="4"/>
      <c r="B12" s="9" t="s">
        <v>33</v>
      </c>
      <c r="C12" s="8"/>
      <c r="D12" s="1">
        <v>8.6275199999999987</v>
      </c>
      <c r="E12" s="8">
        <f>+F12-D12</f>
        <v>0.51765119999999953</v>
      </c>
      <c r="F12" s="1">
        <f>+D12*$E$5</f>
        <v>9.1451711999999983</v>
      </c>
      <c r="G12" s="47" t="s">
        <v>33</v>
      </c>
      <c r="H12" s="8">
        <f>+I12-F12</f>
        <v>0.68588783999999947</v>
      </c>
      <c r="I12" s="1">
        <f t="shared" si="27"/>
        <v>9.8310590399999978</v>
      </c>
      <c r="J12" s="8">
        <f t="shared" ref="J12" si="33">+K12-I12</f>
        <v>0.7373294279999989</v>
      </c>
      <c r="K12" s="1">
        <f>+I12*$J$5</f>
        <v>10.568388467999997</v>
      </c>
      <c r="L12" s="8">
        <f t="shared" si="15"/>
        <v>0.77360603585759868</v>
      </c>
      <c r="M12" s="1">
        <f t="shared" si="29"/>
        <v>11.341994503857595</v>
      </c>
      <c r="N12" s="8">
        <f t="shared" si="16"/>
        <v>1.0672816828130003</v>
      </c>
      <c r="O12" s="1">
        <f t="shared" si="17"/>
        <v>12.409276186670596</v>
      </c>
      <c r="P12" s="8">
        <f t="shared" si="18"/>
        <v>0.99274209493364829</v>
      </c>
      <c r="Q12" s="1">
        <f t="shared" si="19"/>
        <v>13.402018281604244</v>
      </c>
      <c r="R12" s="8">
        <f t="shared" si="20"/>
        <v>0.69690495064342173</v>
      </c>
      <c r="S12" s="1">
        <f t="shared" si="21"/>
        <v>14.098923232247666</v>
      </c>
      <c r="T12" s="8">
        <f t="shared" si="22"/>
        <v>0.73314400807687896</v>
      </c>
      <c r="U12" s="1">
        <f t="shared" si="23"/>
        <v>14.832067240324545</v>
      </c>
      <c r="V12" s="8">
        <f t="shared" si="24"/>
        <v>0.78609956373719925</v>
      </c>
      <c r="W12" s="1">
        <f t="shared" si="30"/>
        <v>15.618166804061744</v>
      </c>
      <c r="X12" s="8">
        <f t="shared" si="25"/>
        <v>0.76529017339902339</v>
      </c>
      <c r="Y12" s="1">
        <f t="shared" si="31"/>
        <v>16.383456977460767</v>
      </c>
      <c r="Z12" s="8">
        <f t="shared" si="26"/>
        <v>0.75363902096319535</v>
      </c>
      <c r="AA12" s="1">
        <f t="shared" si="32"/>
        <v>17.137095998423963</v>
      </c>
      <c r="AB12" s="8">
        <f t="shared" si="3"/>
        <v>0.78830641592750439</v>
      </c>
      <c r="AC12" s="1">
        <f t="shared" si="4"/>
        <v>17.925402414351467</v>
      </c>
    </row>
    <row r="13" spans="1:29" x14ac:dyDescent="0.3">
      <c r="A13" s="4"/>
      <c r="B13" s="10" t="s">
        <v>34</v>
      </c>
      <c r="C13" s="8"/>
      <c r="D13" s="1">
        <v>12.163654405979999</v>
      </c>
      <c r="E13" s="8">
        <f>+F13-D13</f>
        <v>-0.88365440597999978</v>
      </c>
      <c r="F13" s="1">
        <v>11.28</v>
      </c>
      <c r="G13" s="1" t="s">
        <v>34</v>
      </c>
      <c r="H13" s="8">
        <f>+I13-F13</f>
        <v>0.84600000000000009</v>
      </c>
      <c r="I13" s="1">
        <f t="shared" si="27"/>
        <v>12.125999999999999</v>
      </c>
      <c r="J13" s="8">
        <f t="shared" ref="J13:J14" si="34">+K13-I13</f>
        <v>0.90944999999999965</v>
      </c>
      <c r="K13" s="1">
        <f>+I13*$J$5</f>
        <v>13.035449999999999</v>
      </c>
      <c r="L13" s="8">
        <f t="shared" si="15"/>
        <v>0.95419493999999894</v>
      </c>
      <c r="M13" s="1">
        <f t="shared" si="29"/>
        <v>13.989644939999998</v>
      </c>
      <c r="N13" s="8">
        <f t="shared" si="16"/>
        <v>1.3164255888540008</v>
      </c>
      <c r="O13" s="1">
        <f t="shared" si="17"/>
        <v>15.306070528853999</v>
      </c>
      <c r="P13" s="8">
        <f t="shared" si="18"/>
        <v>1.2244856423083217</v>
      </c>
      <c r="Q13" s="1">
        <f t="shared" si="19"/>
        <v>16.530556171162321</v>
      </c>
      <c r="R13" s="8">
        <f t="shared" si="20"/>
        <v>0.85958892090044259</v>
      </c>
      <c r="S13" s="1">
        <f t="shared" si="21"/>
        <v>17.390145092062763</v>
      </c>
      <c r="T13" s="8">
        <f t="shared" si="22"/>
        <v>0.90428754478726603</v>
      </c>
      <c r="U13" s="1">
        <f t="shared" si="23"/>
        <v>18.294432636850029</v>
      </c>
      <c r="V13" s="8">
        <f t="shared" si="24"/>
        <v>0.96960492975305002</v>
      </c>
      <c r="W13" s="1">
        <f t="shared" si="30"/>
        <v>19.264037566603079</v>
      </c>
      <c r="X13" s="8">
        <f t="shared" si="25"/>
        <v>0.94393784076354947</v>
      </c>
      <c r="Y13" s="1">
        <f t="shared" si="31"/>
        <v>20.207975407366629</v>
      </c>
      <c r="Z13" s="8">
        <f t="shared" si="26"/>
        <v>0.92956686873886696</v>
      </c>
      <c r="AA13" s="1">
        <f t="shared" si="32"/>
        <v>21.137542276105496</v>
      </c>
      <c r="AB13" s="8">
        <f t="shared" si="3"/>
        <v>0.97232694470085335</v>
      </c>
      <c r="AC13" s="1">
        <f t="shared" si="4"/>
        <v>22.109869220806349</v>
      </c>
    </row>
    <row r="14" spans="1:29" x14ac:dyDescent="0.3">
      <c r="A14" s="4"/>
      <c r="B14" s="10" t="s">
        <v>6</v>
      </c>
      <c r="C14" s="8"/>
      <c r="D14" s="1"/>
      <c r="E14" s="8"/>
      <c r="F14" s="1">
        <v>12.89</v>
      </c>
      <c r="G14" s="1" t="s">
        <v>6</v>
      </c>
      <c r="H14" s="8"/>
      <c r="I14" s="1">
        <f t="shared" si="27"/>
        <v>13.85675</v>
      </c>
      <c r="J14" s="8">
        <f t="shared" si="34"/>
        <v>1.0392562499999993</v>
      </c>
      <c r="K14" s="1">
        <f t="shared" ref="K14" si="35">+I14*$J$5</f>
        <v>14.896006249999999</v>
      </c>
      <c r="L14" s="8">
        <f t="shared" si="15"/>
        <v>1.0903876574999991</v>
      </c>
      <c r="M14" s="1">
        <f t="shared" si="29"/>
        <v>15.986393907499998</v>
      </c>
      <c r="N14" s="8">
        <f t="shared" si="16"/>
        <v>1.5043196666957499</v>
      </c>
      <c r="O14" s="1">
        <f t="shared" si="17"/>
        <v>17.490713574195748</v>
      </c>
      <c r="P14" s="8">
        <f t="shared" si="18"/>
        <v>1.3992570859356626</v>
      </c>
      <c r="Q14" s="1">
        <f t="shared" si="19"/>
        <v>18.889970660131411</v>
      </c>
      <c r="R14" s="8">
        <f t="shared" si="20"/>
        <v>0.98227847432683291</v>
      </c>
      <c r="S14" s="1">
        <f t="shared" si="21"/>
        <v>19.872249134458244</v>
      </c>
      <c r="T14" s="8">
        <f t="shared" si="22"/>
        <v>1.0333569549918309</v>
      </c>
      <c r="U14" s="1">
        <f t="shared" si="23"/>
        <v>20.905606089450075</v>
      </c>
      <c r="V14" s="8">
        <f t="shared" si="24"/>
        <v>1.1079971227408514</v>
      </c>
      <c r="W14" s="1">
        <f t="shared" si="30"/>
        <v>22.013603212190926</v>
      </c>
      <c r="X14" s="8">
        <f t="shared" si="25"/>
        <v>1.0786665573973551</v>
      </c>
      <c r="Y14" s="1">
        <f t="shared" si="31"/>
        <v>23.092269769588281</v>
      </c>
      <c r="Z14" s="8">
        <f t="shared" si="26"/>
        <v>1.0622444094010604</v>
      </c>
      <c r="AA14" s="1">
        <f t="shared" si="32"/>
        <v>24.154514178989341</v>
      </c>
      <c r="AB14" s="8">
        <f t="shared" si="3"/>
        <v>1.1111076522335104</v>
      </c>
      <c r="AC14" s="1">
        <f t="shared" si="4"/>
        <v>25.265621831222852</v>
      </c>
    </row>
    <row r="15" spans="1:29" x14ac:dyDescent="0.3">
      <c r="A15" s="4"/>
      <c r="B15" s="5"/>
      <c r="C15" s="8"/>
      <c r="D15" s="1"/>
      <c r="E15" s="8"/>
      <c r="F15" s="1"/>
      <c r="G15" s="1"/>
      <c r="H15" s="8"/>
      <c r="I15" s="1"/>
      <c r="J15" s="8"/>
      <c r="K15" s="1"/>
      <c r="L15" s="8"/>
      <c r="M15" s="1"/>
      <c r="N15" s="8"/>
      <c r="O15" s="1"/>
      <c r="P15" s="8"/>
      <c r="Q15" s="1"/>
      <c r="R15" s="8"/>
      <c r="S15" s="1"/>
      <c r="T15" s="8"/>
      <c r="U15" s="1"/>
      <c r="V15" s="8"/>
      <c r="W15" s="1"/>
      <c r="X15" s="8"/>
      <c r="Y15" s="1"/>
      <c r="Z15" s="8"/>
      <c r="AA15" s="1"/>
      <c r="AB15" s="8"/>
      <c r="AC15" s="1"/>
    </row>
    <row r="16" spans="1:29" x14ac:dyDescent="0.3">
      <c r="A16" s="17" t="s">
        <v>44</v>
      </c>
      <c r="B16" s="5"/>
      <c r="C16" s="8"/>
      <c r="D16" s="1"/>
      <c r="E16" s="8"/>
      <c r="F16" s="1">
        <v>29.615384915146802</v>
      </c>
      <c r="G16" s="1"/>
      <c r="H16" s="1">
        <f>+I16-F16</f>
        <v>20.384615084853198</v>
      </c>
      <c r="I16" s="1">
        <v>50</v>
      </c>
      <c r="J16" s="8">
        <f t="shared" ref="J16" si="36">+K16-I16</f>
        <v>3.75</v>
      </c>
      <c r="K16" s="1">
        <f>+I16*$J$5</f>
        <v>53.75</v>
      </c>
      <c r="L16" s="8">
        <f t="shared" ref="L16" si="37">+M16-K16</f>
        <v>3.9344999999999999</v>
      </c>
      <c r="M16" s="1">
        <f t="shared" ref="M16" si="38">+K16*$L$5</f>
        <v>57.6845</v>
      </c>
      <c r="N16" s="8">
        <f t="shared" ref="N16:N21" si="39">+O16-M16</f>
        <v>5.4281114500000029</v>
      </c>
      <c r="O16" s="1">
        <f t="shared" ref="O16:O21" si="40">+M16*$N$5</f>
        <v>63.112611450000003</v>
      </c>
      <c r="P16" s="8">
        <f t="shared" ref="P16:P21" si="41">+Q16-O16</f>
        <v>5.0490089160000053</v>
      </c>
      <c r="Q16" s="1">
        <f t="shared" si="19"/>
        <v>68.161620366000008</v>
      </c>
      <c r="R16" s="8">
        <f t="shared" ref="R16:R21" si="42">+S16-Q16</f>
        <v>3.5444042590320066</v>
      </c>
      <c r="S16" s="1">
        <f t="shared" si="21"/>
        <v>71.706024625032015</v>
      </c>
      <c r="T16" s="8">
        <f t="shared" ref="T16:T21" si="43">+U16-S16</f>
        <v>3.7287132805016654</v>
      </c>
      <c r="U16" s="1">
        <f t="shared" ref="U16:U24" si="44">+S16*$R$5</f>
        <v>75.43473790553368</v>
      </c>
      <c r="V16" s="8">
        <f t="shared" ref="V16:V21" si="45">+W16-U16</f>
        <v>3.9980411089932772</v>
      </c>
      <c r="W16" s="1">
        <f>+U16*$V$5</f>
        <v>79.432779014526957</v>
      </c>
      <c r="X16" s="8">
        <f t="shared" ref="X16:X21" si="46">+Y16-W16</f>
        <v>3.8922061717118197</v>
      </c>
      <c r="Y16" s="1">
        <f>+W16*$X$5</f>
        <v>83.324985186238777</v>
      </c>
      <c r="Z16" s="8">
        <f t="shared" ref="Z16:Z21" si="47">+AA16-Y16</f>
        <v>3.8329493185669889</v>
      </c>
      <c r="AA16" s="1">
        <f>+Y16*$Z$5</f>
        <v>87.157934504805766</v>
      </c>
      <c r="AB16" s="8">
        <f t="shared" si="3"/>
        <v>4.0092649872210728</v>
      </c>
      <c r="AC16" s="1">
        <f t="shared" si="4"/>
        <v>91.167199492026839</v>
      </c>
    </row>
    <row r="17" spans="1:29" x14ac:dyDescent="0.3">
      <c r="A17" s="48" t="s">
        <v>45</v>
      </c>
      <c r="B17" s="10" t="s">
        <v>35</v>
      </c>
      <c r="C17" s="8"/>
      <c r="D17" s="1">
        <v>4.8018066881400001</v>
      </c>
      <c r="E17" s="8">
        <v>5.09</v>
      </c>
      <c r="F17" s="49" t="s">
        <v>41</v>
      </c>
      <c r="G17" s="1" t="s">
        <v>35</v>
      </c>
      <c r="H17" s="8">
        <f>+I17-E17</f>
        <v>1.2199999999999998</v>
      </c>
      <c r="I17" s="1">
        <v>6.31</v>
      </c>
      <c r="J17" s="8">
        <f t="shared" ref="J17" si="48">+K17-I17</f>
        <v>0.47324999999999928</v>
      </c>
      <c r="K17" s="1">
        <f>+I17*J$5</f>
        <v>6.7832499999999989</v>
      </c>
      <c r="L17" s="8">
        <f t="shared" si="15"/>
        <v>0.40699500000000022</v>
      </c>
      <c r="M17" s="1">
        <f t="shared" ref="M17:M20" si="49">+K17*$E$5</f>
        <v>7.1902449999999991</v>
      </c>
      <c r="N17" s="8">
        <f t="shared" si="39"/>
        <v>0.67660205449999999</v>
      </c>
      <c r="O17" s="1">
        <f t="shared" si="40"/>
        <v>7.8668470544999991</v>
      </c>
      <c r="P17" s="8">
        <f t="shared" si="41"/>
        <v>0.62934776436000028</v>
      </c>
      <c r="Q17" s="1">
        <f t="shared" si="19"/>
        <v>8.4961948188599994</v>
      </c>
      <c r="R17" s="8">
        <f t="shared" si="42"/>
        <v>0.44180213058072049</v>
      </c>
      <c r="S17" s="1">
        <f t="shared" si="21"/>
        <v>8.9379969494407199</v>
      </c>
      <c r="T17" s="8">
        <f t="shared" si="43"/>
        <v>0.46477584137091732</v>
      </c>
      <c r="U17" s="1">
        <f t="shared" si="44"/>
        <v>9.4027727908116372</v>
      </c>
      <c r="V17" s="8">
        <f t="shared" si="45"/>
        <v>0.4983469579130162</v>
      </c>
      <c r="W17" s="1">
        <f t="shared" ref="W17:W24" si="50">+U17*$V$5</f>
        <v>9.9011197487246534</v>
      </c>
      <c r="X17" s="8">
        <f t="shared" si="46"/>
        <v>0.48515486768750726</v>
      </c>
      <c r="Y17" s="1">
        <f t="shared" ref="Y17:Y24" si="51">+W17*$X$5</f>
        <v>10.386274616412161</v>
      </c>
      <c r="Z17" s="8">
        <f t="shared" si="47"/>
        <v>0.47776863235496059</v>
      </c>
      <c r="AA17" s="1">
        <f t="shared" ref="AA17:AA20" si="52">+Y17*$Z$5</f>
        <v>10.864043248767121</v>
      </c>
      <c r="AB17" s="8">
        <f t="shared" si="3"/>
        <v>0.49974598944328719</v>
      </c>
      <c r="AC17" s="1">
        <f t="shared" si="4"/>
        <v>11.363789238210408</v>
      </c>
    </row>
    <row r="18" spans="1:29" x14ac:dyDescent="0.3">
      <c r="A18" s="17" t="s">
        <v>23</v>
      </c>
      <c r="B18" s="9" t="s">
        <v>36</v>
      </c>
      <c r="C18" s="8"/>
      <c r="D18" s="1">
        <v>5.9503656366</v>
      </c>
      <c r="E18" s="8">
        <f t="shared" ref="E18:E28" si="53">+F18-D18</f>
        <v>-5.9503656366</v>
      </c>
      <c r="F18" s="49"/>
      <c r="G18" s="47" t="s">
        <v>36</v>
      </c>
      <c r="H18" s="8">
        <f t="shared" ref="H18:H21" si="54">+I18-F18</f>
        <v>9.15</v>
      </c>
      <c r="I18" s="1">
        <v>9.15</v>
      </c>
      <c r="J18" s="8">
        <f t="shared" ref="J18" si="55">+K18-I18</f>
        <v>0.68624999999999936</v>
      </c>
      <c r="K18" s="1">
        <f t="shared" ref="K18:K21" si="56">+I18*J$5</f>
        <v>9.8362499999999997</v>
      </c>
      <c r="L18" s="8">
        <f t="shared" si="15"/>
        <v>0.59017500000000034</v>
      </c>
      <c r="M18" s="1">
        <f t="shared" si="49"/>
        <v>10.426425</v>
      </c>
      <c r="N18" s="8">
        <f t="shared" si="39"/>
        <v>0.98112659250000078</v>
      </c>
      <c r="O18" s="1">
        <f t="shared" si="40"/>
        <v>11.407551592500001</v>
      </c>
      <c r="P18" s="8">
        <f t="shared" si="41"/>
        <v>0.91260412740000163</v>
      </c>
      <c r="Q18" s="1">
        <f t="shared" si="19"/>
        <v>12.320155719900002</v>
      </c>
      <c r="R18" s="8">
        <f t="shared" si="42"/>
        <v>0.64064809743480033</v>
      </c>
      <c r="S18" s="1">
        <f t="shared" si="21"/>
        <v>12.960803817334803</v>
      </c>
      <c r="T18" s="8">
        <f t="shared" si="43"/>
        <v>0.67396179850141102</v>
      </c>
      <c r="U18" s="1">
        <f t="shared" si="44"/>
        <v>13.634765615836214</v>
      </c>
      <c r="V18" s="8">
        <f t="shared" si="45"/>
        <v>0.72264257763931816</v>
      </c>
      <c r="W18" s="1">
        <f t="shared" si="50"/>
        <v>14.357408193475532</v>
      </c>
      <c r="X18" s="8">
        <f t="shared" si="46"/>
        <v>0.70351300148029949</v>
      </c>
      <c r="Y18" s="1">
        <f t="shared" si="51"/>
        <v>15.060921194955831</v>
      </c>
      <c r="Z18" s="8">
        <f t="shared" si="47"/>
        <v>0.69280237496796815</v>
      </c>
      <c r="AA18" s="1">
        <f t="shared" si="52"/>
        <v>15.7537235699238</v>
      </c>
      <c r="AB18" s="8">
        <f t="shared" si="3"/>
        <v>0.72467128421649463</v>
      </c>
      <c r="AC18" s="1">
        <f t="shared" si="4"/>
        <v>16.478394854140294</v>
      </c>
    </row>
    <row r="19" spans="1:29" x14ac:dyDescent="0.3">
      <c r="A19" s="4"/>
      <c r="B19" s="9" t="s">
        <v>39</v>
      </c>
      <c r="C19" s="8"/>
      <c r="D19" s="1">
        <v>8.6275199999999987</v>
      </c>
      <c r="E19" s="8">
        <f t="shared" si="53"/>
        <v>-8.6275199999999987</v>
      </c>
      <c r="F19" s="49"/>
      <c r="G19" s="47" t="s">
        <v>39</v>
      </c>
      <c r="H19" s="8">
        <f t="shared" si="54"/>
        <v>10.34</v>
      </c>
      <c r="I19" s="1">
        <v>10.34</v>
      </c>
      <c r="J19" s="8">
        <f t="shared" ref="J19" si="57">+K19-I19</f>
        <v>0.77549999999999919</v>
      </c>
      <c r="K19" s="1">
        <f t="shared" si="56"/>
        <v>11.115499999999999</v>
      </c>
      <c r="L19" s="8">
        <f t="shared" si="15"/>
        <v>0.66693000000000069</v>
      </c>
      <c r="M19" s="1">
        <f t="shared" si="49"/>
        <v>11.78243</v>
      </c>
      <c r="N19" s="8">
        <f t="shared" si="39"/>
        <v>1.1087266630000006</v>
      </c>
      <c r="O19" s="1">
        <f t="shared" si="40"/>
        <v>12.891156663</v>
      </c>
      <c r="P19" s="8">
        <f t="shared" si="41"/>
        <v>1.0312925330400002</v>
      </c>
      <c r="Q19" s="1">
        <f t="shared" si="19"/>
        <v>13.922449196040001</v>
      </c>
      <c r="R19" s="8">
        <f t="shared" si="42"/>
        <v>0.72396735819408065</v>
      </c>
      <c r="S19" s="1">
        <f t="shared" si="21"/>
        <v>14.646416554234081</v>
      </c>
      <c r="T19" s="8">
        <f t="shared" si="43"/>
        <v>0.76161366082017246</v>
      </c>
      <c r="U19" s="1">
        <f t="shared" si="44"/>
        <v>15.408030215054254</v>
      </c>
      <c r="V19" s="8">
        <f t="shared" si="45"/>
        <v>0.81662560139787388</v>
      </c>
      <c r="W19" s="1">
        <f t="shared" si="50"/>
        <v>16.224655816452128</v>
      </c>
      <c r="X19" s="8">
        <f t="shared" si="46"/>
        <v>0.79500813500615308</v>
      </c>
      <c r="Y19" s="1">
        <f t="shared" si="51"/>
        <v>17.019663951458281</v>
      </c>
      <c r="Z19" s="8">
        <f t="shared" si="47"/>
        <v>0.78290454176708124</v>
      </c>
      <c r="AA19" s="1">
        <f t="shared" si="52"/>
        <v>17.802568493225362</v>
      </c>
      <c r="AB19" s="8">
        <f t="shared" si="3"/>
        <v>0.81891815068836848</v>
      </c>
      <c r="AC19" s="1">
        <f t="shared" si="4"/>
        <v>18.62148664391373</v>
      </c>
    </row>
    <row r="20" spans="1:29" x14ac:dyDescent="0.3">
      <c r="A20" s="4"/>
      <c r="B20" s="10" t="s">
        <v>40</v>
      </c>
      <c r="C20" s="8"/>
      <c r="D20" s="1">
        <v>5.2999768344600007</v>
      </c>
      <c r="E20" s="8">
        <f t="shared" si="53"/>
        <v>-5.2999768344600007</v>
      </c>
      <c r="F20" s="49"/>
      <c r="G20" s="1" t="s">
        <v>40</v>
      </c>
      <c r="H20" s="8">
        <f t="shared" si="54"/>
        <v>12.89</v>
      </c>
      <c r="I20" s="1">
        <v>12.89</v>
      </c>
      <c r="J20" s="8">
        <f t="shared" ref="J20:J21" si="58">+K20-I20</f>
        <v>0.96674999999999933</v>
      </c>
      <c r="K20" s="1">
        <f t="shared" si="56"/>
        <v>13.85675</v>
      </c>
      <c r="L20" s="8">
        <f t="shared" si="15"/>
        <v>0.83140500000000017</v>
      </c>
      <c r="M20" s="1">
        <f t="shared" si="49"/>
        <v>14.688155</v>
      </c>
      <c r="N20" s="8">
        <f t="shared" si="39"/>
        <v>1.3821553855000008</v>
      </c>
      <c r="O20" s="1">
        <f t="shared" si="40"/>
        <v>16.070310385500001</v>
      </c>
      <c r="P20" s="8">
        <f t="shared" si="41"/>
        <v>1.2856248308399998</v>
      </c>
      <c r="Q20" s="1">
        <f t="shared" si="19"/>
        <v>17.355935216340001</v>
      </c>
      <c r="R20" s="8">
        <f t="shared" si="42"/>
        <v>0.90250863124968106</v>
      </c>
      <c r="S20" s="1">
        <f t="shared" si="21"/>
        <v>18.258443847589682</v>
      </c>
      <c r="T20" s="8">
        <f t="shared" si="43"/>
        <v>0.94943908007466504</v>
      </c>
      <c r="U20" s="1">
        <f t="shared" si="44"/>
        <v>19.207882927664347</v>
      </c>
      <c r="V20" s="8">
        <f t="shared" si="45"/>
        <v>1.0180177951662088</v>
      </c>
      <c r="W20" s="1">
        <f t="shared" si="50"/>
        <v>20.225900722830556</v>
      </c>
      <c r="X20" s="8">
        <f t="shared" si="46"/>
        <v>0.99106913541869446</v>
      </c>
      <c r="Y20" s="1">
        <f t="shared" si="51"/>
        <v>21.21696985824925</v>
      </c>
      <c r="Z20" s="8">
        <f t="shared" si="47"/>
        <v>0.97598061347946796</v>
      </c>
      <c r="AA20" s="1">
        <f t="shared" si="52"/>
        <v>22.192950471728718</v>
      </c>
      <c r="AB20" s="8">
        <f t="shared" si="3"/>
        <v>1.0208757216995217</v>
      </c>
      <c r="AC20" s="1">
        <f t="shared" si="4"/>
        <v>23.21382619342824</v>
      </c>
    </row>
    <row r="21" spans="1:29" ht="29.4" customHeight="1" x14ac:dyDescent="0.3">
      <c r="A21" s="4"/>
      <c r="B21" s="9" t="s">
        <v>37</v>
      </c>
      <c r="C21" s="8"/>
      <c r="D21" s="1">
        <v>6.5869163791199989</v>
      </c>
      <c r="E21" s="8">
        <f t="shared" si="53"/>
        <v>-6.5869163791199989</v>
      </c>
      <c r="F21" s="49"/>
      <c r="G21" s="47" t="s">
        <v>37</v>
      </c>
      <c r="H21" s="8">
        <f t="shared" si="54"/>
        <v>14.64</v>
      </c>
      <c r="I21" s="1">
        <v>14.64</v>
      </c>
      <c r="J21" s="8">
        <f t="shared" si="58"/>
        <v>1.097999999999999</v>
      </c>
      <c r="K21" s="1">
        <f t="shared" si="56"/>
        <v>15.738</v>
      </c>
      <c r="L21" s="8">
        <f t="shared" ref="L21" si="59">+M21-K21</f>
        <v>0.94427999999999912</v>
      </c>
      <c r="M21" s="1">
        <f t="shared" ref="M21" si="60">+K21*$E$5</f>
        <v>16.682279999999999</v>
      </c>
      <c r="N21" s="8">
        <f t="shared" si="39"/>
        <v>1.569802548000002</v>
      </c>
      <c r="O21" s="1">
        <f t="shared" si="40"/>
        <v>18.252082548000001</v>
      </c>
      <c r="P21" s="8">
        <f t="shared" si="41"/>
        <v>1.4601666038400012</v>
      </c>
      <c r="Q21" s="1">
        <f t="shared" si="19"/>
        <v>19.712249151840002</v>
      </c>
      <c r="R21" s="8">
        <f t="shared" si="42"/>
        <v>1.0250369558956827</v>
      </c>
      <c r="S21" s="1">
        <f t="shared" si="21"/>
        <v>20.737286107735684</v>
      </c>
      <c r="T21" s="8">
        <f t="shared" si="43"/>
        <v>1.0783388776022562</v>
      </c>
      <c r="U21" s="1">
        <f t="shared" si="44"/>
        <v>21.815624985337941</v>
      </c>
      <c r="V21" s="8">
        <f t="shared" si="45"/>
        <v>1.1562281242229098</v>
      </c>
      <c r="W21" s="1">
        <f t="shared" si="50"/>
        <v>22.97185310956085</v>
      </c>
      <c r="X21" s="8">
        <f t="shared" si="46"/>
        <v>1.1256208023684806</v>
      </c>
      <c r="Y21" s="1">
        <f t="shared" si="51"/>
        <v>24.097473911929331</v>
      </c>
      <c r="Z21" s="8">
        <f t="shared" si="47"/>
        <v>1.1084837999487505</v>
      </c>
      <c r="AA21" s="1">
        <f>+Y21*$Z$5</f>
        <v>25.205957711878082</v>
      </c>
      <c r="AB21" s="8">
        <f t="shared" si="3"/>
        <v>1.1594740547463935</v>
      </c>
      <c r="AC21" s="1">
        <f t="shared" si="4"/>
        <v>26.365431766624475</v>
      </c>
    </row>
    <row r="22" spans="1:29" x14ac:dyDescent="0.3">
      <c r="A22" s="4"/>
      <c r="B22" s="5"/>
      <c r="C22" s="8"/>
      <c r="D22" s="1"/>
      <c r="E22" s="8"/>
      <c r="F22" s="1"/>
      <c r="G22" s="1"/>
      <c r="H22" s="8"/>
      <c r="I22" s="1"/>
      <c r="J22" s="8"/>
      <c r="K22" s="1"/>
      <c r="L22" s="8"/>
      <c r="M22" s="1"/>
      <c r="N22" s="8"/>
      <c r="O22" s="1"/>
      <c r="P22" s="8"/>
      <c r="Q22" s="1"/>
      <c r="R22" s="8"/>
      <c r="S22" s="1">
        <f t="shared" si="21"/>
        <v>0</v>
      </c>
      <c r="T22" s="8"/>
      <c r="U22" s="1">
        <f t="shared" si="44"/>
        <v>0</v>
      </c>
      <c r="V22" s="8"/>
      <c r="W22" s="1"/>
      <c r="X22" s="8"/>
      <c r="Y22" s="1"/>
      <c r="Z22" s="8"/>
      <c r="AA22" s="1"/>
      <c r="AB22" s="8"/>
      <c r="AC22" s="1"/>
    </row>
    <row r="23" spans="1:29" x14ac:dyDescent="0.3">
      <c r="A23" s="17" t="s">
        <v>44</v>
      </c>
      <c r="B23" s="5"/>
      <c r="C23" s="8"/>
      <c r="D23" s="1"/>
      <c r="E23" s="8"/>
      <c r="F23" s="1">
        <v>29.615384915146802</v>
      </c>
      <c r="G23" s="1"/>
      <c r="H23" s="1">
        <f>+I23-F23</f>
        <v>70.384615084853195</v>
      </c>
      <c r="I23" s="1">
        <v>100</v>
      </c>
      <c r="J23" s="8">
        <f t="shared" ref="J23" si="61">+K23-I23</f>
        <v>7.5</v>
      </c>
      <c r="K23" s="1">
        <f>+I23*$J$5</f>
        <v>107.5</v>
      </c>
      <c r="L23" s="8">
        <f t="shared" ref="L23" si="62">+M23-K23</f>
        <v>7.8689999999999998</v>
      </c>
      <c r="M23" s="1">
        <f t="shared" ref="M23" si="63">+K23*$L$5</f>
        <v>115.369</v>
      </c>
      <c r="N23" s="8">
        <f t="shared" ref="N23:N24" si="64">+O23-M23</f>
        <v>10.856222900000006</v>
      </c>
      <c r="O23" s="1">
        <f t="shared" ref="O23:O24" si="65">+M23*$N$5</f>
        <v>126.22522290000001</v>
      </c>
      <c r="P23" s="8">
        <f t="shared" ref="P23:P24" si="66">+Q23-O23</f>
        <v>10.098017832000011</v>
      </c>
      <c r="Q23" s="1">
        <f t="shared" si="19"/>
        <v>136.32324073200002</v>
      </c>
      <c r="R23" s="8">
        <f t="shared" ref="R23:R24" si="67">+S23-Q23</f>
        <v>7.0888085180640132</v>
      </c>
      <c r="S23" s="1">
        <f t="shared" si="21"/>
        <v>143.41204925006403</v>
      </c>
      <c r="T23" s="8">
        <f t="shared" ref="T23:T24" si="68">+U23-S23</f>
        <v>7.4574265610033308</v>
      </c>
      <c r="U23" s="1">
        <f t="shared" si="44"/>
        <v>150.86947581106736</v>
      </c>
      <c r="V23" s="8">
        <f t="shared" ref="V23:V24" si="69">+W23-U23</f>
        <v>7.9960822179865545</v>
      </c>
      <c r="W23" s="1">
        <f t="shared" si="50"/>
        <v>158.86555802905391</v>
      </c>
      <c r="X23" s="8">
        <f t="shared" ref="X23:X24" si="70">+Y23-W23</f>
        <v>7.7844123434236394</v>
      </c>
      <c r="Y23" s="1">
        <f t="shared" si="51"/>
        <v>166.64997037247755</v>
      </c>
      <c r="Z23" s="8">
        <f t="shared" ref="Z23:Z24" si="71">+AA23-Y23</f>
        <v>7.6658986371339779</v>
      </c>
      <c r="AA23" s="1">
        <f>+Y23*$Z$5</f>
        <v>174.31586900961153</v>
      </c>
      <c r="AB23" s="8">
        <f t="shared" si="3"/>
        <v>8.0185299744421457</v>
      </c>
      <c r="AC23" s="1">
        <f t="shared" si="4"/>
        <v>182.33439898405368</v>
      </c>
    </row>
    <row r="24" spans="1:29" x14ac:dyDescent="0.3">
      <c r="A24" s="4" t="s">
        <v>7</v>
      </c>
      <c r="B24" s="5"/>
      <c r="C24" s="8"/>
      <c r="D24" s="1">
        <v>5.9597999999999995</v>
      </c>
      <c r="E24" s="8">
        <f t="shared" si="53"/>
        <v>0.35758800000000068</v>
      </c>
      <c r="F24" s="1">
        <v>6.3173880000000002</v>
      </c>
      <c r="G24" s="1"/>
      <c r="H24" s="8">
        <f t="shared" ref="H24" si="72">+I24-F24</f>
        <v>4.3526119999999997</v>
      </c>
      <c r="I24" s="10">
        <v>10.67</v>
      </c>
      <c r="J24" s="8">
        <f t="shared" ref="J24" si="73">+K24-I24</f>
        <v>0.80025000000000013</v>
      </c>
      <c r="K24" s="1">
        <f>+I24*J$5</f>
        <v>11.47025</v>
      </c>
      <c r="L24" s="8">
        <f t="shared" ref="L24" si="74">+M24-K24</f>
        <v>-2.5802499999999995</v>
      </c>
      <c r="M24" s="1">
        <v>8.89</v>
      </c>
      <c r="N24" s="8">
        <f t="shared" si="64"/>
        <v>0.83654900000000154</v>
      </c>
      <c r="O24" s="1">
        <f t="shared" si="65"/>
        <v>9.7265490000000021</v>
      </c>
      <c r="P24" s="8">
        <f t="shared" si="66"/>
        <v>0.77812392000000052</v>
      </c>
      <c r="Q24" s="1">
        <f t="shared" si="19"/>
        <v>10.504672920000003</v>
      </c>
      <c r="R24" s="8">
        <f t="shared" si="67"/>
        <v>0.5462429918399998</v>
      </c>
      <c r="S24" s="1">
        <f t="shared" si="21"/>
        <v>11.050915911840002</v>
      </c>
      <c r="T24" s="8">
        <f t="shared" si="68"/>
        <v>0.57464762741568087</v>
      </c>
      <c r="U24" s="1">
        <f t="shared" si="44"/>
        <v>11.625563539255683</v>
      </c>
      <c r="V24" s="8">
        <f t="shared" si="69"/>
        <v>0.61615486758055127</v>
      </c>
      <c r="W24" s="1">
        <f t="shared" si="50"/>
        <v>12.241718406836235</v>
      </c>
      <c r="X24" s="8">
        <f t="shared" si="70"/>
        <v>0.59984420193497456</v>
      </c>
      <c r="Y24" s="1">
        <f t="shared" si="51"/>
        <v>12.841562608771209</v>
      </c>
      <c r="Z24" s="8">
        <f t="shared" si="71"/>
        <v>0.59071188000347696</v>
      </c>
      <c r="AA24" s="1">
        <f>+Y24*$Z$5</f>
        <v>13.432274488774686</v>
      </c>
      <c r="AB24" s="8">
        <f t="shared" si="3"/>
        <v>0.61788462648363662</v>
      </c>
      <c r="AC24" s="1">
        <f t="shared" si="4"/>
        <v>14.050159115258323</v>
      </c>
    </row>
    <row r="25" spans="1:29" x14ac:dyDescent="0.3">
      <c r="A25" s="4" t="s">
        <v>8</v>
      </c>
      <c r="B25" s="5" t="s">
        <v>3</v>
      </c>
      <c r="C25" s="8"/>
      <c r="D25" s="1">
        <v>4.8018066881400001</v>
      </c>
      <c r="E25" s="8">
        <f t="shared" si="53"/>
        <v>-4.8018066881400001</v>
      </c>
      <c r="F25" s="1"/>
      <c r="G25" s="1"/>
      <c r="H25" s="8"/>
      <c r="I25" s="1"/>
      <c r="J25" s="8"/>
      <c r="K25" s="1"/>
      <c r="L25" s="8"/>
      <c r="M25" s="1"/>
      <c r="N25" s="8"/>
      <c r="O25" s="1"/>
      <c r="P25" s="8"/>
      <c r="Q25" s="1"/>
      <c r="R25" s="8"/>
      <c r="S25" s="1"/>
      <c r="T25" s="8"/>
      <c r="U25" s="1"/>
      <c r="V25" s="8"/>
      <c r="W25" s="1"/>
      <c r="X25" s="8"/>
      <c r="Y25" s="1"/>
      <c r="Z25" s="8"/>
      <c r="AA25" s="1"/>
      <c r="AB25" s="8"/>
      <c r="AC25" s="1"/>
    </row>
    <row r="26" spans="1:29" x14ac:dyDescent="0.3">
      <c r="A26" s="4"/>
      <c r="B26" s="5" t="s">
        <v>4</v>
      </c>
      <c r="C26" s="8"/>
      <c r="D26" s="1">
        <v>5.9503656366</v>
      </c>
      <c r="E26" s="8">
        <f t="shared" si="53"/>
        <v>-5.9503656366</v>
      </c>
      <c r="F26" s="1"/>
      <c r="G26" s="1"/>
      <c r="H26" s="8"/>
      <c r="I26" s="1"/>
      <c r="J26" s="8"/>
      <c r="K26" s="1"/>
      <c r="L26" s="8"/>
      <c r="M26" s="1"/>
      <c r="N26" s="8"/>
      <c r="O26" s="1"/>
      <c r="P26" s="8"/>
      <c r="Q26" s="1"/>
      <c r="R26" s="8"/>
      <c r="S26" s="1"/>
      <c r="T26" s="8"/>
      <c r="U26" s="1"/>
      <c r="V26" s="8"/>
      <c r="W26" s="1"/>
      <c r="X26" s="8"/>
      <c r="Y26" s="1"/>
      <c r="Z26" s="8"/>
      <c r="AA26" s="1"/>
      <c r="AB26" s="8"/>
      <c r="AC26" s="1"/>
    </row>
    <row r="27" spans="1:29" x14ac:dyDescent="0.3">
      <c r="A27" s="4"/>
      <c r="B27" s="5" t="s">
        <v>5</v>
      </c>
      <c r="C27" s="8"/>
      <c r="D27" s="1">
        <v>8.6275199999999987</v>
      </c>
      <c r="E27" s="8">
        <f t="shared" si="53"/>
        <v>-8.6275199999999987</v>
      </c>
      <c r="F27" s="1"/>
      <c r="G27" s="1"/>
      <c r="H27" s="8"/>
      <c r="I27" s="1"/>
      <c r="J27" s="8"/>
      <c r="K27" s="1"/>
      <c r="L27" s="8"/>
      <c r="M27" s="1"/>
      <c r="N27" s="8"/>
      <c r="O27" s="1"/>
      <c r="P27" s="8"/>
      <c r="Q27" s="1"/>
      <c r="R27" s="8"/>
      <c r="S27" s="1"/>
      <c r="T27" s="8"/>
      <c r="U27" s="1"/>
      <c r="V27" s="8"/>
      <c r="W27" s="1"/>
      <c r="X27" s="8"/>
      <c r="Y27" s="1"/>
      <c r="Z27" s="8"/>
      <c r="AA27" s="1"/>
      <c r="AB27" s="8"/>
      <c r="AC27" s="1"/>
    </row>
    <row r="28" spans="1:29" x14ac:dyDescent="0.3">
      <c r="A28" s="4"/>
      <c r="B28" s="5" t="s">
        <v>6</v>
      </c>
      <c r="C28" s="8"/>
      <c r="D28" s="1">
        <v>12.163654405979999</v>
      </c>
      <c r="E28" s="8">
        <f t="shared" si="53"/>
        <v>-12.163654405979999</v>
      </c>
      <c r="F28" s="1"/>
      <c r="G28" s="1"/>
      <c r="H28" s="8"/>
      <c r="I28" s="1"/>
      <c r="J28" s="8"/>
      <c r="K28" s="1"/>
      <c r="L28" s="8"/>
      <c r="M28" s="1"/>
      <c r="N28" s="8"/>
      <c r="O28" s="1"/>
      <c r="P28" s="8"/>
      <c r="Q28" s="1"/>
      <c r="R28" s="8"/>
      <c r="S28" s="1"/>
      <c r="T28" s="8"/>
      <c r="U28" s="1"/>
      <c r="V28" s="8"/>
      <c r="W28" s="1"/>
      <c r="X28" s="8"/>
      <c r="Y28" s="1"/>
      <c r="Z28" s="8"/>
      <c r="AA28" s="1"/>
      <c r="AB28" s="8"/>
      <c r="AC28" s="1"/>
    </row>
    <row r="29" spans="1:29" x14ac:dyDescent="0.3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x14ac:dyDescent="0.3">
      <c r="A30" s="39" t="s">
        <v>11</v>
      </c>
      <c r="B30" s="46"/>
      <c r="C30" s="41">
        <v>7.4999999999999997E-2</v>
      </c>
      <c r="D30" s="41"/>
      <c r="E30" s="41">
        <v>1.06</v>
      </c>
      <c r="F30" s="41"/>
      <c r="G30" s="42"/>
      <c r="H30" s="41">
        <v>1.075</v>
      </c>
      <c r="I30" s="41"/>
      <c r="J30" s="41">
        <v>1.075</v>
      </c>
      <c r="K30" s="41"/>
      <c r="L30" s="41">
        <v>1.0731999999999999</v>
      </c>
      <c r="M30" s="41"/>
      <c r="N30" s="41">
        <v>1.0941000000000001</v>
      </c>
      <c r="O30" s="41"/>
      <c r="P30" s="41">
        <v>1.08</v>
      </c>
      <c r="Q30" s="41"/>
      <c r="R30" s="41">
        <v>1.052</v>
      </c>
      <c r="S30" s="41"/>
      <c r="T30" s="41">
        <v>1.052</v>
      </c>
      <c r="U30" s="41"/>
      <c r="V30" s="41">
        <v>1.0529999999999999</v>
      </c>
      <c r="W30" s="41"/>
      <c r="X30" s="41">
        <v>1.0489999999999999</v>
      </c>
      <c r="Y30" s="41"/>
      <c r="Z30" s="41">
        <v>1.046</v>
      </c>
      <c r="AA30" s="41"/>
      <c r="AB30" s="41">
        <v>1.046</v>
      </c>
      <c r="AC30" s="41"/>
    </row>
    <row r="31" spans="1:29" x14ac:dyDescent="0.3">
      <c r="A31" s="4" t="s">
        <v>12</v>
      </c>
      <c r="B31" s="5"/>
      <c r="C31" s="8"/>
      <c r="D31" s="1">
        <v>85.094024400000009</v>
      </c>
      <c r="E31" s="8">
        <f>+F31-D31</f>
        <v>5.1056414640000014</v>
      </c>
      <c r="F31" s="1">
        <f>+D31*$E$5</f>
        <v>90.199665864000011</v>
      </c>
      <c r="G31" s="1"/>
      <c r="H31" s="8">
        <f>+I31-F31</f>
        <v>6.7649749397999983</v>
      </c>
      <c r="I31" s="1">
        <f t="shared" ref="I31" si="75">+F31*$H$5</f>
        <v>96.964640803800009</v>
      </c>
      <c r="J31" s="8">
        <f t="shared" ref="J31" si="76">+K31-I31</f>
        <v>7.2723480602849975</v>
      </c>
      <c r="K31" s="1">
        <f>+I31*$J$5</f>
        <v>104.23698886408501</v>
      </c>
      <c r="L31" s="8">
        <f t="shared" ref="L31" si="77">+M31-K31</f>
        <v>7.6301475848510165</v>
      </c>
      <c r="M31" s="1">
        <f t="shared" ref="M31" si="78">+K31*$L$5</f>
        <v>111.86713644893602</v>
      </c>
      <c r="N31" s="8">
        <f t="shared" ref="N31:N33" si="79">+O31-M31</f>
        <v>10.526697539844889</v>
      </c>
      <c r="O31" s="1">
        <f t="shared" ref="O31:O33" si="80">+M31*$N$5</f>
        <v>122.39383398878091</v>
      </c>
      <c r="P31" s="8">
        <f t="shared" ref="P31:P33" si="81">+Q31-O31</f>
        <v>9.791506719102486</v>
      </c>
      <c r="Q31" s="1">
        <f t="shared" ref="Q31:Q33" si="82">+O31*$P$5</f>
        <v>132.1853407078834</v>
      </c>
      <c r="R31" s="8">
        <f t="shared" ref="R31:R33" si="83">+S31-Q31</f>
        <v>6.8736377168099523</v>
      </c>
      <c r="S31" s="1">
        <f t="shared" ref="S31:S33" si="84">+Q31*$R$5</f>
        <v>139.05897842469335</v>
      </c>
      <c r="T31" s="8">
        <f t="shared" ref="T31:T33" si="85">+U31-S31</f>
        <v>7.2310668780840501</v>
      </c>
      <c r="U31" s="1">
        <f t="shared" ref="U31:U33" si="86">+S31*$R$5</f>
        <v>146.2900453027774</v>
      </c>
      <c r="V31" s="8">
        <f t="shared" ref="V31:V33" si="87">+W31-U31</f>
        <v>7.7533724010471872</v>
      </c>
      <c r="W31" s="1">
        <f>+U31*$V$5</f>
        <v>154.04341770382459</v>
      </c>
      <c r="X31" s="8">
        <f t="shared" ref="X31:X33" si="88">+Y31-W31</f>
        <v>7.5481274674874044</v>
      </c>
      <c r="Y31" s="1">
        <f>+W31*$X$5</f>
        <v>161.59154517131199</v>
      </c>
      <c r="Z31" s="8">
        <f t="shared" ref="Z31:Z33" si="89">+AA31-Y31</f>
        <v>7.4332110778803724</v>
      </c>
      <c r="AA31" s="1">
        <f>+Y31*$Z$5</f>
        <v>169.02475624919236</v>
      </c>
      <c r="AB31" s="8">
        <f t="shared" ref="AB31:AB33" si="90">+AC31-AA31</f>
        <v>7.7751387874628506</v>
      </c>
      <c r="AC31" s="1">
        <f>+AA31*$AB$30</f>
        <v>176.79989503665522</v>
      </c>
    </row>
    <row r="32" spans="1:29" x14ac:dyDescent="0.3">
      <c r="A32" s="4" t="s">
        <v>13</v>
      </c>
      <c r="B32" s="5"/>
      <c r="C32" s="8"/>
      <c r="D32" s="1">
        <v>60.801879599999999</v>
      </c>
      <c r="E32" s="8">
        <f>+F32-D32</f>
        <v>3.6481127759999978</v>
      </c>
      <c r="F32" s="1">
        <f>+D32*$E$5</f>
        <v>64.449992375999997</v>
      </c>
      <c r="G32" s="1"/>
      <c r="H32" s="8">
        <f>+I32-F32</f>
        <v>4.8337494281999938</v>
      </c>
      <c r="I32" s="1">
        <f t="shared" ref="I32" si="91">+F32*$H$5</f>
        <v>69.283741804199991</v>
      </c>
      <c r="J32" s="8">
        <f t="shared" ref="J32" si="92">+K32-I32</f>
        <v>5.1962806353149915</v>
      </c>
      <c r="K32" s="1">
        <f>+I32*$J$5</f>
        <v>74.480022439514983</v>
      </c>
      <c r="L32" s="8">
        <f t="shared" ref="L32" si="93">+M32-K32</f>
        <v>5.4519376425724886</v>
      </c>
      <c r="M32" s="1">
        <f t="shared" ref="M32" si="94">+K32*$L$5</f>
        <v>79.931960082087471</v>
      </c>
      <c r="N32" s="8">
        <f t="shared" si="79"/>
        <v>7.5215974437244313</v>
      </c>
      <c r="O32" s="1">
        <f t="shared" si="80"/>
        <v>87.453557525811902</v>
      </c>
      <c r="P32" s="8">
        <f t="shared" si="81"/>
        <v>6.9962846020649607</v>
      </c>
      <c r="Q32" s="1">
        <f t="shared" si="82"/>
        <v>94.449842127876863</v>
      </c>
      <c r="R32" s="8">
        <f t="shared" si="83"/>
        <v>4.9113917906496027</v>
      </c>
      <c r="S32" s="1">
        <f t="shared" si="84"/>
        <v>99.361233918526466</v>
      </c>
      <c r="T32" s="8">
        <f t="shared" si="85"/>
        <v>5.1667841637633813</v>
      </c>
      <c r="U32" s="1">
        <f t="shared" si="86"/>
        <v>104.52801808228985</v>
      </c>
      <c r="V32" s="8">
        <f t="shared" si="87"/>
        <v>5.5399849583613587</v>
      </c>
      <c r="W32" s="1">
        <f t="shared" ref="W32:W33" si="95">+U32*$V$5</f>
        <v>110.06800304065121</v>
      </c>
      <c r="X32" s="8">
        <f t="shared" si="88"/>
        <v>5.3933321489919024</v>
      </c>
      <c r="Y32" s="1">
        <f t="shared" ref="Y32:Y33" si="96">+W32*$X$5</f>
        <v>115.46133518964311</v>
      </c>
      <c r="Z32" s="8">
        <f t="shared" si="89"/>
        <v>5.3112214187235907</v>
      </c>
      <c r="AA32" s="1">
        <f t="shared" ref="AA32:AA33" si="97">+Y32*$Z$5</f>
        <v>120.7725566083667</v>
      </c>
      <c r="AB32" s="8">
        <f t="shared" si="90"/>
        <v>5.5555376039848738</v>
      </c>
      <c r="AC32" s="1">
        <f t="shared" ref="AC32:AC46" si="98">+AA32*$AB$30</f>
        <v>126.32809421235157</v>
      </c>
    </row>
    <row r="33" spans="1:31" x14ac:dyDescent="0.3">
      <c r="A33" s="4" t="s">
        <v>14</v>
      </c>
      <c r="B33" s="5"/>
      <c r="C33" s="8"/>
      <c r="D33" s="1">
        <v>59.669517600000006</v>
      </c>
      <c r="E33" s="8">
        <f>+F33-D33</f>
        <v>3.5801710560000046</v>
      </c>
      <c r="F33" s="1">
        <f>+D33*$E$5</f>
        <v>63.249688656000011</v>
      </c>
      <c r="G33" s="1"/>
      <c r="H33" s="8">
        <f>+I33-F33</f>
        <v>4.7437266491999921</v>
      </c>
      <c r="I33" s="1">
        <f t="shared" ref="I33" si="99">+F33*$H$5</f>
        <v>67.993415305200003</v>
      </c>
      <c r="J33" s="8">
        <f t="shared" ref="J33" si="100">+K33-I33</f>
        <v>5.099506147889997</v>
      </c>
      <c r="K33" s="1">
        <f>+I33*$J$5</f>
        <v>73.09292145309</v>
      </c>
      <c r="L33" s="8">
        <f t="shared" ref="L33" si="101">+M33-K33</f>
        <v>5.3504018503661825</v>
      </c>
      <c r="M33" s="1">
        <f t="shared" ref="M33" si="102">+K33*$L$5</f>
        <v>78.443323303456182</v>
      </c>
      <c r="N33" s="8">
        <f t="shared" si="79"/>
        <v>7.3815167228552383</v>
      </c>
      <c r="O33" s="1">
        <f t="shared" si="80"/>
        <v>85.824840026311421</v>
      </c>
      <c r="P33" s="8">
        <f t="shared" si="81"/>
        <v>6.8659872021049182</v>
      </c>
      <c r="Q33" s="1">
        <f t="shared" si="82"/>
        <v>92.690827228416339</v>
      </c>
      <c r="R33" s="8">
        <f t="shared" si="83"/>
        <v>4.8199230158776487</v>
      </c>
      <c r="S33" s="1">
        <f t="shared" si="84"/>
        <v>97.510750244293988</v>
      </c>
      <c r="T33" s="8">
        <f t="shared" si="85"/>
        <v>5.0705590127032849</v>
      </c>
      <c r="U33" s="1">
        <f t="shared" si="86"/>
        <v>102.58130925699727</v>
      </c>
      <c r="V33" s="8">
        <f t="shared" si="87"/>
        <v>5.4368093906208514</v>
      </c>
      <c r="W33" s="1">
        <f t="shared" si="95"/>
        <v>108.01811864761812</v>
      </c>
      <c r="X33" s="8">
        <f t="shared" si="88"/>
        <v>5.2928878137332873</v>
      </c>
      <c r="Y33" s="1">
        <f t="shared" si="96"/>
        <v>113.31100646135141</v>
      </c>
      <c r="Z33" s="8">
        <f t="shared" si="89"/>
        <v>5.2123062972221703</v>
      </c>
      <c r="AA33" s="1">
        <f t="shared" si="97"/>
        <v>118.52331275857358</v>
      </c>
      <c r="AB33" s="8">
        <f t="shared" si="90"/>
        <v>5.4520723868943861</v>
      </c>
      <c r="AC33" s="1">
        <f t="shared" si="98"/>
        <v>123.97538514546797</v>
      </c>
    </row>
    <row r="34" spans="1:31" x14ac:dyDescent="0.3">
      <c r="A34" s="4"/>
      <c r="B34" s="5"/>
      <c r="C34" s="8"/>
      <c r="D34" s="1"/>
      <c r="E34" s="8"/>
      <c r="F34" s="1"/>
      <c r="G34" s="1"/>
      <c r="H34" s="8"/>
      <c r="I34" s="1"/>
      <c r="J34" s="8"/>
      <c r="K34" s="1"/>
      <c r="L34" s="8"/>
      <c r="M34" s="1"/>
      <c r="N34" s="8"/>
      <c r="O34" s="1"/>
      <c r="P34" s="8"/>
      <c r="Q34" s="1"/>
      <c r="R34" s="8"/>
      <c r="S34" s="1"/>
      <c r="T34" s="8"/>
      <c r="U34" s="1"/>
      <c r="V34" s="8"/>
      <c r="W34" s="1"/>
      <c r="X34" s="8"/>
      <c r="Y34" s="1"/>
      <c r="Z34" s="8"/>
      <c r="AA34" s="1"/>
      <c r="AB34" s="8"/>
      <c r="AC34" s="1"/>
    </row>
    <row r="35" spans="1:31" x14ac:dyDescent="0.3">
      <c r="A35" s="4"/>
      <c r="B35" s="5"/>
      <c r="C35" s="8"/>
      <c r="D35" s="1"/>
      <c r="E35" s="8"/>
      <c r="F35" s="1"/>
      <c r="G35" s="1"/>
      <c r="H35" s="8"/>
      <c r="I35" s="1"/>
      <c r="J35" s="8"/>
      <c r="K35" s="1"/>
      <c r="L35" s="8"/>
      <c r="M35" s="1"/>
      <c r="N35" s="8"/>
      <c r="O35" s="1"/>
      <c r="P35" s="8"/>
      <c r="Q35" s="1"/>
      <c r="R35" s="8"/>
      <c r="S35" s="1"/>
      <c r="T35" s="8"/>
      <c r="U35" s="1"/>
      <c r="V35" s="8"/>
      <c r="W35" s="1"/>
      <c r="X35" s="8"/>
      <c r="Y35" s="1"/>
      <c r="Z35" s="8"/>
      <c r="AA35" s="1"/>
      <c r="AB35" s="8"/>
      <c r="AC35" s="1"/>
    </row>
    <row r="36" spans="1:31" x14ac:dyDescent="0.3">
      <c r="A36" s="4" t="s">
        <v>15</v>
      </c>
      <c r="B36" s="5"/>
      <c r="C36" s="8"/>
      <c r="D36" s="1">
        <v>222.88460040000001</v>
      </c>
      <c r="E36" s="8">
        <f>+F36-D36</f>
        <v>13.373076024</v>
      </c>
      <c r="F36" s="1">
        <f>+D36*$E$5</f>
        <v>236.25767642400001</v>
      </c>
      <c r="G36" s="1"/>
      <c r="H36" s="8">
        <f>+I36-F36</f>
        <v>17.719325731799984</v>
      </c>
      <c r="I36" s="1">
        <f t="shared" ref="I36" si="103">+F36*$H$5</f>
        <v>253.97700215579999</v>
      </c>
      <c r="J36" s="8">
        <f t="shared" ref="J36" si="104">+K36-I36</f>
        <v>19.048275161685012</v>
      </c>
      <c r="K36" s="1">
        <f>+I36*$J$5</f>
        <v>273.02527731748501</v>
      </c>
      <c r="L36" s="8">
        <f t="shared" ref="L36" si="105">+M36-K36</f>
        <v>127.12472268251497</v>
      </c>
      <c r="M36" s="1">
        <v>400.15</v>
      </c>
      <c r="N36" s="8">
        <f t="shared" ref="N36:N37" si="106">+O36-M36</f>
        <v>37.654115000000047</v>
      </c>
      <c r="O36" s="1">
        <f t="shared" ref="O36:O37" si="107">+M36*$N$5</f>
        <v>437.80411500000002</v>
      </c>
      <c r="P36" s="8">
        <f t="shared" ref="P36:P37" si="108">+Q36-O36</f>
        <v>35.024329200000011</v>
      </c>
      <c r="Q36" s="1">
        <f t="shared" ref="Q36:Q37" si="109">+O36*$P$5</f>
        <v>472.82844420000004</v>
      </c>
      <c r="R36" s="8">
        <f t="shared" ref="R36:R37" si="110">+S36-Q36</f>
        <v>24.587079098400011</v>
      </c>
      <c r="S36" s="1">
        <f t="shared" ref="S36:S37" si="111">+Q36*$R$5</f>
        <v>497.41552329840005</v>
      </c>
      <c r="T36" s="8">
        <f t="shared" ref="T36:T37" si="112">+U36-S36</f>
        <v>25.865607211516874</v>
      </c>
      <c r="U36" s="1">
        <f t="shared" ref="U36:U37" si="113">+S36*$R$5</f>
        <v>523.28113050991692</v>
      </c>
      <c r="V36" s="8">
        <f t="shared" ref="V36:V37" si="114">+W36-U36</f>
        <v>27.73389991702561</v>
      </c>
      <c r="W36" s="1">
        <f>+U36*$V$5</f>
        <v>551.01503042694253</v>
      </c>
      <c r="X36" s="8">
        <f t="shared" ref="X36:X37" si="115">+Y36-W36</f>
        <v>26.9997364909201</v>
      </c>
      <c r="Y36" s="1">
        <f>+W36*$X$5</f>
        <v>578.01476691786263</v>
      </c>
      <c r="Z36" s="8">
        <f t="shared" ref="Z36:Z37" si="116">+AA36-Y36</f>
        <v>26.588679278221662</v>
      </c>
      <c r="AA36" s="1">
        <f>+Y36*$Z$5</f>
        <v>604.60344619608429</v>
      </c>
      <c r="AB36" s="8">
        <f t="shared" ref="AB36:AB37" si="117">+AC36-AA36</f>
        <v>27.811758525019854</v>
      </c>
      <c r="AC36" s="1">
        <f t="shared" si="98"/>
        <v>632.41520472110415</v>
      </c>
    </row>
    <row r="37" spans="1:31" x14ac:dyDescent="0.3">
      <c r="A37" s="4" t="s">
        <v>16</v>
      </c>
      <c r="B37" s="5"/>
      <c r="C37" s="8"/>
      <c r="D37" s="1">
        <v>118.5881004</v>
      </c>
      <c r="E37" s="8">
        <f>+F37-D37</f>
        <v>7.1152860239999995</v>
      </c>
      <c r="F37" s="1">
        <f>+D37*$E$5</f>
        <v>125.703386424</v>
      </c>
      <c r="G37" s="1"/>
      <c r="H37" s="8">
        <f>+I37-F37</f>
        <v>9.4277539817999809</v>
      </c>
      <c r="I37" s="1">
        <f t="shared" ref="I37" si="118">+F37*$H$5</f>
        <v>135.13114040579998</v>
      </c>
      <c r="J37" s="8">
        <f t="shared" ref="J37" si="119">+K37-I37</f>
        <v>10.134835530434998</v>
      </c>
      <c r="K37" s="1">
        <f>+I37*$J$5</f>
        <v>145.26597593623498</v>
      </c>
      <c r="L37" s="8">
        <f t="shared" ref="L37" si="120">+M37-K37</f>
        <v>254.884024063765</v>
      </c>
      <c r="M37" s="1">
        <v>400.15</v>
      </c>
      <c r="N37" s="8">
        <f t="shared" si="106"/>
        <v>37.654115000000047</v>
      </c>
      <c r="O37" s="1">
        <f t="shared" si="107"/>
        <v>437.80411500000002</v>
      </c>
      <c r="P37" s="8">
        <f t="shared" si="108"/>
        <v>35.024329200000011</v>
      </c>
      <c r="Q37" s="1">
        <f t="shared" si="109"/>
        <v>472.82844420000004</v>
      </c>
      <c r="R37" s="8">
        <f t="shared" si="110"/>
        <v>24.587079098400011</v>
      </c>
      <c r="S37" s="1">
        <f t="shared" si="111"/>
        <v>497.41552329840005</v>
      </c>
      <c r="T37" s="8">
        <f t="shared" si="112"/>
        <v>25.865607211516874</v>
      </c>
      <c r="U37" s="1">
        <f t="shared" si="113"/>
        <v>523.28113050991692</v>
      </c>
      <c r="V37" s="8">
        <f t="shared" si="114"/>
        <v>27.73389991702561</v>
      </c>
      <c r="W37" s="1">
        <f>+U37*$V$5</f>
        <v>551.01503042694253</v>
      </c>
      <c r="X37" s="8">
        <f t="shared" si="115"/>
        <v>26.9997364909201</v>
      </c>
      <c r="Y37" s="1">
        <f>+W37*$X$5</f>
        <v>578.01476691786263</v>
      </c>
      <c r="Z37" s="8">
        <f t="shared" si="116"/>
        <v>26.588679278221662</v>
      </c>
      <c r="AA37" s="1">
        <f>+Y37*$Z$5</f>
        <v>604.60344619608429</v>
      </c>
      <c r="AB37" s="8">
        <f t="shared" si="117"/>
        <v>27.811758525019854</v>
      </c>
      <c r="AC37" s="1">
        <f t="shared" si="98"/>
        <v>632.41520472110415</v>
      </c>
    </row>
    <row r="38" spans="1:31" x14ac:dyDescent="0.3">
      <c r="A38" s="4"/>
      <c r="B38" s="5"/>
      <c r="C38" s="8"/>
      <c r="D38" s="1"/>
      <c r="E38" s="8"/>
      <c r="F38" s="1"/>
      <c r="G38" s="1"/>
      <c r="H38" s="8"/>
      <c r="I38" s="1"/>
      <c r="J38" s="8"/>
      <c r="K38" s="1"/>
      <c r="L38" s="8"/>
      <c r="M38" s="1"/>
      <c r="N38" s="8"/>
      <c r="O38" s="1"/>
      <c r="P38" s="8"/>
      <c r="Q38" s="1"/>
      <c r="R38" s="8"/>
      <c r="S38" s="1"/>
      <c r="T38" s="8"/>
      <c r="U38" s="1"/>
      <c r="V38" s="8"/>
      <c r="W38" s="1"/>
      <c r="X38" s="8"/>
      <c r="Y38" s="1"/>
      <c r="Z38" s="8"/>
      <c r="AA38" s="1"/>
      <c r="AB38" s="8"/>
      <c r="AC38" s="1"/>
    </row>
    <row r="39" spans="1:31" x14ac:dyDescent="0.3">
      <c r="A39" s="4"/>
      <c r="B39" s="5"/>
      <c r="C39" s="8"/>
      <c r="D39" s="1"/>
      <c r="E39" s="8"/>
      <c r="F39" s="1"/>
      <c r="G39" s="1"/>
      <c r="H39" s="8"/>
      <c r="I39" s="1"/>
      <c r="J39" s="8"/>
      <c r="K39" s="1"/>
      <c r="L39" s="8"/>
      <c r="M39" s="1"/>
      <c r="N39" s="8"/>
      <c r="O39" s="1"/>
      <c r="P39" s="8"/>
      <c r="Q39" s="1"/>
      <c r="R39" s="8"/>
      <c r="S39" s="1"/>
      <c r="T39" s="8"/>
      <c r="U39" s="1"/>
      <c r="V39" s="8"/>
      <c r="W39" s="1"/>
      <c r="X39" s="8"/>
      <c r="Y39" s="1"/>
      <c r="Z39" s="8"/>
      <c r="AA39" s="1"/>
      <c r="AB39" s="8"/>
      <c r="AC39" s="1"/>
    </row>
    <row r="40" spans="1:31" x14ac:dyDescent="0.3">
      <c r="A40" s="4" t="s">
        <v>17</v>
      </c>
      <c r="B40" s="5"/>
      <c r="C40" s="8"/>
      <c r="D40" s="1">
        <v>1256.0755283999999</v>
      </c>
      <c r="E40" s="8">
        <f>+F40-D40</f>
        <v>75.364531704000001</v>
      </c>
      <c r="F40" s="1">
        <f>+D40*$E$5</f>
        <v>1331.4400601039999</v>
      </c>
      <c r="G40" s="1"/>
      <c r="H40" s="8">
        <f>+I40-F40</f>
        <v>99.858004507799933</v>
      </c>
      <c r="I40" s="1">
        <f t="shared" ref="I40" si="121">+F40*$H$5</f>
        <v>1431.2980646117999</v>
      </c>
      <c r="J40" s="8">
        <f t="shared" ref="J40" si="122">+K40-I40</f>
        <v>107.34735484588487</v>
      </c>
      <c r="K40" s="1">
        <f t="shared" ref="K40" si="123">+I40*$J$5</f>
        <v>1538.6454194576847</v>
      </c>
      <c r="L40" s="8">
        <f t="shared" ref="L40" si="124">+M40-K40</f>
        <v>1112.6245805423152</v>
      </c>
      <c r="M40" s="1">
        <v>2651.27</v>
      </c>
      <c r="N40" s="8">
        <f t="shared" ref="N40" si="125">+O40-M40</f>
        <v>249.48450700000012</v>
      </c>
      <c r="O40" s="1">
        <f t="shared" ref="O40" si="126">+M40*$N$5</f>
        <v>2900.7545070000001</v>
      </c>
      <c r="P40" s="8">
        <f t="shared" ref="P40" si="127">+Q40-O40</f>
        <v>232.06036056000039</v>
      </c>
      <c r="Q40" s="1">
        <f t="shared" ref="Q40" si="128">+O40*$P$5</f>
        <v>3132.8148675600005</v>
      </c>
      <c r="R40" s="8">
        <f t="shared" ref="R40" si="129">+S40-Q40</f>
        <v>162.90637311312003</v>
      </c>
      <c r="S40" s="1">
        <f t="shared" ref="S40" si="130">+Q40*$R$5</f>
        <v>3295.7212406731205</v>
      </c>
      <c r="T40" s="8">
        <f t="shared" ref="T40" si="131">+U40-S40</f>
        <v>171.37750451500233</v>
      </c>
      <c r="U40" s="1">
        <f t="shared" ref="U40" si="132">+S40*$R$5</f>
        <v>3467.0987451881228</v>
      </c>
      <c r="V40" s="8">
        <f t="shared" ref="V40" si="133">+W40-U40</f>
        <v>183.75623349497027</v>
      </c>
      <c r="W40" s="1">
        <f>+U40*$V$5</f>
        <v>3650.8549786830931</v>
      </c>
      <c r="X40" s="8">
        <f t="shared" ref="X40" si="134">+Y40-W40</f>
        <v>178.89189395547146</v>
      </c>
      <c r="Y40" s="1">
        <f>+W40*$X$5</f>
        <v>3829.7468726385646</v>
      </c>
      <c r="Z40" s="8">
        <f t="shared" ref="Z40" si="135">+AA40-Y40</f>
        <v>176.16835614137426</v>
      </c>
      <c r="AA40" s="1">
        <f>+Y40*$Z$5</f>
        <v>4005.9152287799388</v>
      </c>
      <c r="AB40" s="8">
        <f t="shared" ref="AB40" si="136">+AC40-AA40</f>
        <v>184.27210052387727</v>
      </c>
      <c r="AC40" s="1">
        <f t="shared" si="98"/>
        <v>4190.1873293038161</v>
      </c>
    </row>
    <row r="41" spans="1:31" x14ac:dyDescent="0.3">
      <c r="A41" s="4"/>
      <c r="B41" s="5"/>
      <c r="C41" s="8"/>
      <c r="D41" s="1"/>
      <c r="E41" s="8"/>
      <c r="F41" s="1"/>
      <c r="G41" s="1"/>
      <c r="H41" s="8"/>
      <c r="I41" s="1"/>
      <c r="J41" s="8"/>
      <c r="K41" s="1"/>
      <c r="L41" s="8"/>
      <c r="M41" s="1"/>
      <c r="N41" s="8"/>
      <c r="O41" s="1"/>
      <c r="P41" s="8"/>
      <c r="Q41" s="1"/>
      <c r="R41" s="8"/>
      <c r="S41" s="1"/>
      <c r="T41" s="8"/>
      <c r="U41" s="1"/>
      <c r="V41" s="8"/>
      <c r="W41" s="1"/>
      <c r="X41" s="8"/>
      <c r="Y41" s="1"/>
      <c r="Z41" s="8"/>
      <c r="AA41" s="1"/>
      <c r="AB41" s="8"/>
      <c r="AC41" s="1"/>
    </row>
    <row r="42" spans="1:31" x14ac:dyDescent="0.3">
      <c r="A42" s="4"/>
      <c r="B42" s="5"/>
      <c r="C42" s="8"/>
      <c r="D42" s="1"/>
      <c r="E42" s="8"/>
      <c r="F42" s="1"/>
      <c r="G42" s="1"/>
      <c r="H42" s="8"/>
      <c r="I42" s="1"/>
      <c r="J42" s="8"/>
      <c r="K42" s="1"/>
      <c r="L42" s="8"/>
      <c r="M42" s="1"/>
      <c r="N42" s="8"/>
      <c r="O42" s="1"/>
      <c r="P42" s="8"/>
      <c r="Q42" s="1"/>
      <c r="R42" s="8"/>
      <c r="S42" s="1"/>
      <c r="T42" s="8"/>
      <c r="U42" s="1"/>
      <c r="V42" s="8"/>
      <c r="W42" s="1"/>
      <c r="X42" s="8"/>
      <c r="Y42" s="1"/>
      <c r="Z42" s="8"/>
      <c r="AA42" s="1"/>
      <c r="AB42" s="8"/>
      <c r="AC42" s="1"/>
    </row>
    <row r="43" spans="1:31" s="20" customFormat="1" x14ac:dyDescent="0.3">
      <c r="A43" s="6" t="s">
        <v>58</v>
      </c>
      <c r="B43" s="18"/>
      <c r="C43" s="10"/>
      <c r="D43" s="1"/>
      <c r="E43" s="10"/>
      <c r="F43" s="1"/>
      <c r="G43" s="1"/>
      <c r="H43" s="10"/>
      <c r="I43" s="1"/>
      <c r="J43" s="10"/>
      <c r="K43" s="1"/>
      <c r="L43" s="10"/>
      <c r="M43" s="1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5"/>
      <c r="Y43" s="21">
        <v>500</v>
      </c>
      <c r="Z43" s="10">
        <v>24.5</v>
      </c>
      <c r="AA43" s="1">
        <f t="shared" ref="AA43:AA44" si="137">Y43*$Z$30</f>
        <v>523</v>
      </c>
      <c r="AB43" s="10">
        <f>AC43-AA43</f>
        <v>24.057999999999993</v>
      </c>
      <c r="AC43" s="1">
        <f t="shared" si="98"/>
        <v>547.05799999999999</v>
      </c>
      <c r="AE43" s="22"/>
    </row>
    <row r="44" spans="1:31" s="20" customFormat="1" x14ac:dyDescent="0.3">
      <c r="A44" s="6" t="s">
        <v>59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5"/>
      <c r="Y44" s="21">
        <v>800</v>
      </c>
      <c r="Z44" s="10">
        <v>39.200000000000045</v>
      </c>
      <c r="AA44" s="1">
        <f t="shared" si="137"/>
        <v>836.80000000000007</v>
      </c>
      <c r="AB44" s="10">
        <f t="shared" ref="AB44:AB52" si="138">AC44-AA44</f>
        <v>38.492799999999988</v>
      </c>
      <c r="AC44" s="1">
        <f t="shared" si="98"/>
        <v>875.29280000000006</v>
      </c>
      <c r="AE44" s="22"/>
    </row>
    <row r="45" spans="1:31" s="20" customFormat="1" x14ac:dyDescent="0.3">
      <c r="A45" s="6" t="s">
        <v>60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5"/>
      <c r="Y45" s="21">
        <v>200</v>
      </c>
      <c r="Z45" s="10">
        <v>9.8000000000000114</v>
      </c>
      <c r="AA45" s="1">
        <f>Y45*$Z$30</f>
        <v>209.20000000000002</v>
      </c>
      <c r="AB45" s="10">
        <f t="shared" si="138"/>
        <v>9.6231999999999971</v>
      </c>
      <c r="AC45" s="1">
        <f t="shared" si="98"/>
        <v>218.82320000000001</v>
      </c>
      <c r="AE45" s="22"/>
    </row>
    <row r="46" spans="1:31" s="20" customFormat="1" x14ac:dyDescent="0.3">
      <c r="A46" s="6" t="s">
        <v>61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5"/>
      <c r="Y46" s="21">
        <v>300</v>
      </c>
      <c r="Z46" s="10">
        <v>14.699999999999989</v>
      </c>
      <c r="AA46" s="1">
        <f>Y46*$Z$30</f>
        <v>313.8</v>
      </c>
      <c r="AB46" s="10">
        <f t="shared" si="138"/>
        <v>14.434799999999996</v>
      </c>
      <c r="AC46" s="1">
        <f t="shared" si="98"/>
        <v>328.23480000000001</v>
      </c>
      <c r="AE46" s="22"/>
    </row>
    <row r="47" spans="1:31" s="20" customFormat="1" x14ac:dyDescent="0.3">
      <c r="A47" s="6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5"/>
      <c r="Y47" s="21"/>
      <c r="Z47" s="10">
        <v>0</v>
      </c>
      <c r="AA47" s="1"/>
      <c r="AB47" s="10">
        <f t="shared" si="138"/>
        <v>0</v>
      </c>
      <c r="AC47" s="23"/>
      <c r="AE47" s="22"/>
    </row>
    <row r="48" spans="1:31" s="20" customFormat="1" x14ac:dyDescent="0.3">
      <c r="A48" s="17" t="s">
        <v>62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21"/>
      <c r="Y48" s="21"/>
      <c r="Z48" s="10">
        <v>0</v>
      </c>
      <c r="AA48" s="1"/>
      <c r="AB48" s="10">
        <f t="shared" si="138"/>
        <v>0</v>
      </c>
      <c r="AC48" s="23"/>
      <c r="AE48" s="22"/>
    </row>
    <row r="49" spans="1:31" s="20" customFormat="1" x14ac:dyDescent="0.3">
      <c r="A49" s="6" t="s">
        <v>63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5"/>
      <c r="Y49" s="21" t="s">
        <v>67</v>
      </c>
      <c r="Z49" s="15" t="s">
        <v>67</v>
      </c>
      <c r="AA49" s="21" t="s">
        <v>67</v>
      </c>
      <c r="AB49" s="15" t="s">
        <v>67</v>
      </c>
      <c r="AC49" s="21" t="s">
        <v>67</v>
      </c>
      <c r="AE49" s="22"/>
    </row>
    <row r="50" spans="1:31" s="20" customFormat="1" x14ac:dyDescent="0.3">
      <c r="A50" s="6" t="s">
        <v>64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5"/>
      <c r="Y50" s="21">
        <v>150</v>
      </c>
      <c r="Z50" s="10">
        <v>7.3499999999999943</v>
      </c>
      <c r="AA50" s="1">
        <f>Y50*$Z$30</f>
        <v>156.9</v>
      </c>
      <c r="AB50" s="10">
        <f t="shared" si="138"/>
        <v>7.2173999999999978</v>
      </c>
      <c r="AC50" s="1">
        <f>AA50*$AB$30</f>
        <v>164.1174</v>
      </c>
      <c r="AE50" s="22"/>
    </row>
    <row r="51" spans="1:31" s="20" customFormat="1" x14ac:dyDescent="0.3">
      <c r="A51" s="6" t="s">
        <v>65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5"/>
      <c r="Y51" s="21">
        <v>250</v>
      </c>
      <c r="Z51" s="10">
        <v>12.25</v>
      </c>
      <c r="AA51" s="1">
        <f t="shared" ref="AA51:AA52" si="139">Y51*$Z$30</f>
        <v>261.5</v>
      </c>
      <c r="AB51" s="10">
        <f t="shared" si="138"/>
        <v>12.028999999999996</v>
      </c>
      <c r="AC51" s="1">
        <f t="shared" ref="AC51:AC52" si="140">AA51*$AB$30</f>
        <v>273.529</v>
      </c>
      <c r="AE51" s="22"/>
    </row>
    <row r="52" spans="1:31" s="20" customFormat="1" x14ac:dyDescent="0.3">
      <c r="A52" s="6" t="s">
        <v>66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5"/>
      <c r="Y52" s="21">
        <v>500</v>
      </c>
      <c r="Z52" s="10">
        <v>24.5</v>
      </c>
      <c r="AA52" s="1">
        <f t="shared" si="139"/>
        <v>523</v>
      </c>
      <c r="AB52" s="10">
        <f t="shared" si="138"/>
        <v>24.057999999999993</v>
      </c>
      <c r="AC52" s="1">
        <f t="shared" si="140"/>
        <v>547.05799999999999</v>
      </c>
      <c r="AE52" s="22"/>
    </row>
    <row r="53" spans="1:31" s="20" customFormat="1" x14ac:dyDescent="0.3">
      <c r="A53" s="6"/>
      <c r="B53" s="18"/>
      <c r="C53" s="10"/>
      <c r="D53" s="1"/>
      <c r="E53" s="10"/>
      <c r="F53" s="1"/>
      <c r="G53" s="1"/>
      <c r="H53" s="10"/>
      <c r="I53" s="1"/>
      <c r="J53" s="10"/>
      <c r="K53" s="1"/>
      <c r="L53" s="10"/>
      <c r="M53" s="1"/>
      <c r="N53" s="10"/>
      <c r="O53" s="1"/>
      <c r="P53" s="10"/>
      <c r="Q53" s="1"/>
      <c r="R53" s="10"/>
      <c r="S53" s="1"/>
      <c r="T53" s="10"/>
      <c r="U53" s="1"/>
      <c r="V53" s="10"/>
      <c r="W53" s="1"/>
      <c r="X53" s="10"/>
      <c r="Y53" s="1"/>
      <c r="Z53" s="10"/>
      <c r="AA53" s="1"/>
      <c r="AB53" s="10"/>
      <c r="AC53" s="1"/>
    </row>
    <row r="54" spans="1:31" x14ac:dyDescent="0.3">
      <c r="A54" s="4"/>
      <c r="B54" s="5"/>
      <c r="C54" s="8"/>
      <c r="D54" s="1"/>
      <c r="E54" s="8"/>
      <c r="F54" s="1"/>
      <c r="G54" s="1"/>
      <c r="H54" s="8"/>
      <c r="I54" s="1"/>
      <c r="J54" s="8"/>
      <c r="K54" s="1"/>
      <c r="L54" s="8"/>
      <c r="M54" s="1"/>
      <c r="N54" s="8"/>
      <c r="O54" s="1"/>
      <c r="P54" s="8"/>
      <c r="Q54" s="1"/>
      <c r="R54" s="8"/>
      <c r="S54" s="1"/>
      <c r="T54" s="8"/>
      <c r="U54" s="1"/>
      <c r="V54" s="8"/>
      <c r="W54" s="1"/>
      <c r="X54" s="8"/>
      <c r="Y54" s="1"/>
      <c r="Z54" s="8"/>
      <c r="AA54" s="1"/>
      <c r="AB54" s="8"/>
      <c r="AC54" s="1"/>
    </row>
    <row r="55" spans="1:31" x14ac:dyDescent="0.3">
      <c r="A55" s="4"/>
      <c r="B55" s="5"/>
      <c r="C55" s="8"/>
      <c r="D55" s="1"/>
      <c r="E55" s="8"/>
      <c r="F55" s="1"/>
      <c r="G55" s="1"/>
      <c r="H55" s="8"/>
      <c r="I55" s="1"/>
      <c r="J55" s="8"/>
      <c r="K55" s="1"/>
      <c r="L55" s="8"/>
      <c r="M55" s="1"/>
      <c r="N55" s="8"/>
      <c r="O55" s="1"/>
      <c r="P55" s="8"/>
      <c r="Q55" s="1"/>
      <c r="R55" s="8"/>
      <c r="S55" s="1"/>
      <c r="T55" s="8"/>
      <c r="U55" s="1"/>
      <c r="V55" s="8"/>
      <c r="W55" s="1"/>
      <c r="X55" s="8"/>
      <c r="Y55" s="1"/>
      <c r="Z55" s="8"/>
      <c r="AA55" s="1"/>
      <c r="AB55" s="8"/>
      <c r="AC55" s="1"/>
    </row>
    <row r="56" spans="1:31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31" x14ac:dyDescent="0.3">
      <c r="A57" s="39" t="s">
        <v>20</v>
      </c>
      <c r="B57" s="5"/>
      <c r="C57" s="42">
        <v>7.4999999999999997E-2</v>
      </c>
      <c r="D57" s="52"/>
      <c r="E57" s="41">
        <v>1.06</v>
      </c>
      <c r="F57" s="41"/>
      <c r="G57" s="42"/>
      <c r="H57" s="41">
        <v>1.075</v>
      </c>
      <c r="I57" s="41"/>
      <c r="J57" s="41">
        <v>1.075</v>
      </c>
      <c r="K57" s="41"/>
      <c r="L57" s="41">
        <v>1.0731999999999999</v>
      </c>
      <c r="M57" s="41"/>
      <c r="N57" s="41">
        <v>1.0941000000000001</v>
      </c>
      <c r="O57" s="41"/>
      <c r="P57" s="41">
        <v>1.08</v>
      </c>
      <c r="Q57" s="41"/>
      <c r="R57" s="41">
        <v>1.052</v>
      </c>
      <c r="S57" s="41"/>
      <c r="T57" s="41">
        <v>1.052</v>
      </c>
      <c r="U57" s="41"/>
      <c r="V57" s="41">
        <v>1.0529999999999999</v>
      </c>
      <c r="W57" s="41"/>
      <c r="X57" s="41">
        <v>1.0489999999999999</v>
      </c>
      <c r="Y57" s="41"/>
      <c r="Z57" s="41">
        <v>1.046</v>
      </c>
      <c r="AA57" s="41"/>
      <c r="AB57" s="41">
        <v>1.046</v>
      </c>
      <c r="AC57" s="41"/>
    </row>
    <row r="58" spans="1:31" x14ac:dyDescent="0.3">
      <c r="A58" s="53" t="s">
        <v>38</v>
      </c>
      <c r="B58" s="5"/>
      <c r="C58" s="8"/>
      <c r="D58" s="1">
        <v>133.61871600000001</v>
      </c>
      <c r="E58" s="8">
        <f>+F58-D58</f>
        <v>8.0171229599999947</v>
      </c>
      <c r="F58" s="1">
        <f>+D58*$E$5</f>
        <v>141.63583896</v>
      </c>
      <c r="G58" s="1"/>
      <c r="H58" s="8">
        <f t="shared" ref="H58" si="141">+I58-F58</f>
        <v>10.622687921999983</v>
      </c>
      <c r="I58" s="1">
        <f>+F58*$H$57</f>
        <v>152.25852688199998</v>
      </c>
      <c r="J58" s="8">
        <f t="shared" ref="J58" si="142">+K58-I58</f>
        <v>11.419389516150005</v>
      </c>
      <c r="K58" s="1">
        <f>+I58*$J$57</f>
        <v>163.67791639814999</v>
      </c>
      <c r="L58" s="8">
        <f t="shared" ref="L58" si="143">+M58-K58</f>
        <v>11.981223480344568</v>
      </c>
      <c r="M58" s="1">
        <f>+K58*$L$57</f>
        <v>175.65913987849456</v>
      </c>
      <c r="N58" s="8">
        <f t="shared" ref="N58:N60" si="144">+O58-M58</f>
        <v>16.529525062566364</v>
      </c>
      <c r="O58" s="1">
        <f t="shared" ref="O58:O60" si="145">+M58*$N$5</f>
        <v>192.18866494106092</v>
      </c>
      <c r="P58" s="8">
        <f t="shared" ref="P58:P60" si="146">+Q58-O58</f>
        <v>15.375093195284876</v>
      </c>
      <c r="Q58" s="1">
        <f t="shared" ref="Q58:Q66" si="147">+O58*$P$5</f>
        <v>207.5637581363458</v>
      </c>
      <c r="R58" s="8">
        <f t="shared" ref="R58:R60" si="148">+S58-Q58</f>
        <v>10.793315423089979</v>
      </c>
      <c r="S58" s="1">
        <f t="shared" ref="S58:S66" si="149">+Q58*$R$5</f>
        <v>218.35707355943578</v>
      </c>
      <c r="T58" s="8">
        <f t="shared" ref="T58:T60" si="150">+U58-S58</f>
        <v>11.354567825090669</v>
      </c>
      <c r="U58" s="1">
        <f t="shared" ref="U58:U60" si="151">+S58*$R$5</f>
        <v>229.71164138452644</v>
      </c>
      <c r="V58" s="8">
        <f t="shared" ref="V58:V60" si="152">+W58-U58</f>
        <v>12.174716993379889</v>
      </c>
      <c r="W58" s="1">
        <f>+U58*$V$5</f>
        <v>241.88635837790633</v>
      </c>
      <c r="X58" s="8">
        <f t="shared" ref="X58:X60" si="153">+Y58-W58</f>
        <v>11.852431560517402</v>
      </c>
      <c r="Y58" s="1">
        <f>+W58*$X$5</f>
        <v>253.73878993842374</v>
      </c>
      <c r="Z58" s="8">
        <f t="shared" ref="Z58:Z60" si="154">+AA58-Y58</f>
        <v>11.671984337167487</v>
      </c>
      <c r="AA58" s="1">
        <f>+Y58*$Z$5</f>
        <v>265.41077427559122</v>
      </c>
      <c r="AB58" s="8">
        <f t="shared" ref="AB58:AB60" si="155">+AC58-AA58</f>
        <v>12.208895616677182</v>
      </c>
      <c r="AC58" s="1">
        <f>+AA58*$AB$5</f>
        <v>277.6196698922684</v>
      </c>
    </row>
    <row r="59" spans="1:31" x14ac:dyDescent="0.3">
      <c r="A59" s="4" t="s">
        <v>21</v>
      </c>
      <c r="B59" s="5"/>
      <c r="C59" s="8"/>
      <c r="D59" s="1">
        <v>75.343791600000003</v>
      </c>
      <c r="E59" s="8">
        <f>+F59-D59</f>
        <v>4.520627496000003</v>
      </c>
      <c r="F59" s="1">
        <f>+D59*$E$5</f>
        <v>79.864419096000006</v>
      </c>
      <c r="G59" s="1"/>
      <c r="H59" s="8">
        <f t="shared" ref="H59:H60" si="156">+I59-F59</f>
        <v>5.9898314321999919</v>
      </c>
      <c r="I59" s="1">
        <f t="shared" ref="I59:I60" si="157">+F59*$H$57</f>
        <v>85.854250528199998</v>
      </c>
      <c r="J59" s="8">
        <f t="shared" ref="J59:J60" si="158">+K59-I59</f>
        <v>6.4390687896149927</v>
      </c>
      <c r="K59" s="1">
        <f t="shared" ref="K59:K60" si="159">+I59*$J$57</f>
        <v>92.293319317814991</v>
      </c>
      <c r="L59" s="8">
        <f t="shared" ref="L59:L60" si="160">+M59-K59</f>
        <v>6.7558709740640523</v>
      </c>
      <c r="M59" s="1">
        <f t="shared" ref="M59:M60" si="161">+K59*$L$57</f>
        <v>99.049190291879043</v>
      </c>
      <c r="N59" s="8">
        <f t="shared" si="144"/>
        <v>9.3205288064658305</v>
      </c>
      <c r="O59" s="1">
        <f t="shared" si="145"/>
        <v>108.36971909834487</v>
      </c>
      <c r="P59" s="8">
        <f t="shared" si="146"/>
        <v>8.6695775278676024</v>
      </c>
      <c r="Q59" s="1">
        <f t="shared" si="147"/>
        <v>117.03929662621248</v>
      </c>
      <c r="R59" s="8">
        <f t="shared" si="148"/>
        <v>6.0860434245630586</v>
      </c>
      <c r="S59" s="1">
        <f t="shared" si="149"/>
        <v>123.12534005077553</v>
      </c>
      <c r="T59" s="8">
        <f t="shared" si="150"/>
        <v>6.4025176826403225</v>
      </c>
      <c r="U59" s="1">
        <f t="shared" si="151"/>
        <v>129.52785773341586</v>
      </c>
      <c r="V59" s="8">
        <f t="shared" si="152"/>
        <v>6.8649764598710306</v>
      </c>
      <c r="W59" s="1">
        <f t="shared" ref="W59:W60" si="162">+U59*$V$5</f>
        <v>136.39283419328689</v>
      </c>
      <c r="X59" s="8">
        <f t="shared" si="153"/>
        <v>6.6832488754710369</v>
      </c>
      <c r="Y59" s="1">
        <f t="shared" ref="Y59:Y66" si="163">+W59*$X$5</f>
        <v>143.07608306875792</v>
      </c>
      <c r="Z59" s="8">
        <f t="shared" si="154"/>
        <v>6.581499821162879</v>
      </c>
      <c r="AA59" s="1">
        <f t="shared" ref="AA59:AA60" si="164">+Y59*$Z$5</f>
        <v>149.6575828899208</v>
      </c>
      <c r="AB59" s="8">
        <f t="shared" si="155"/>
        <v>6.884248812936363</v>
      </c>
      <c r="AC59" s="1">
        <f t="shared" ref="AC59:AC66" si="165">+AA59*$AB$5</f>
        <v>156.54183170285717</v>
      </c>
    </row>
    <row r="60" spans="1:31" x14ac:dyDescent="0.3">
      <c r="A60" s="4" t="s">
        <v>8</v>
      </c>
      <c r="B60" s="5"/>
      <c r="C60" s="8"/>
      <c r="D60" s="1">
        <v>48.904415999999998</v>
      </c>
      <c r="E60" s="8">
        <f>+F60-D60</f>
        <v>2.9342649600000001</v>
      </c>
      <c r="F60" s="1">
        <f>+D60*$E$5</f>
        <v>51.838680959999998</v>
      </c>
      <c r="G60" s="1"/>
      <c r="H60" s="8">
        <f t="shared" si="156"/>
        <v>3.8879010719999982</v>
      </c>
      <c r="I60" s="1">
        <f t="shared" si="157"/>
        <v>55.726582031999996</v>
      </c>
      <c r="J60" s="8">
        <f t="shared" si="158"/>
        <v>4.1794936523999979</v>
      </c>
      <c r="K60" s="1">
        <f t="shared" si="159"/>
        <v>59.906075684399994</v>
      </c>
      <c r="L60" s="8">
        <f t="shared" si="160"/>
        <v>4.3851247400980782</v>
      </c>
      <c r="M60" s="1">
        <f t="shared" si="161"/>
        <v>64.291200424498072</v>
      </c>
      <c r="N60" s="8">
        <f t="shared" si="144"/>
        <v>6.0498019599452704</v>
      </c>
      <c r="O60" s="1">
        <f t="shared" si="145"/>
        <v>70.341002384443343</v>
      </c>
      <c r="P60" s="8">
        <f t="shared" si="146"/>
        <v>5.6272801907554708</v>
      </c>
      <c r="Q60" s="1">
        <f t="shared" si="147"/>
        <v>75.968282575198813</v>
      </c>
      <c r="R60" s="8">
        <f t="shared" si="148"/>
        <v>3.9503506939103374</v>
      </c>
      <c r="S60" s="1">
        <f t="shared" si="149"/>
        <v>79.918633269109151</v>
      </c>
      <c r="T60" s="8">
        <f t="shared" si="150"/>
        <v>4.155768929993684</v>
      </c>
      <c r="U60" s="1">
        <f t="shared" si="151"/>
        <v>84.074402199102835</v>
      </c>
      <c r="V60" s="8">
        <f t="shared" si="152"/>
        <v>4.4559433165524496</v>
      </c>
      <c r="W60" s="1">
        <f t="shared" si="162"/>
        <v>88.530345515655284</v>
      </c>
      <c r="X60" s="8">
        <f t="shared" si="153"/>
        <v>4.3379869302671068</v>
      </c>
      <c r="Y60" s="1">
        <f t="shared" si="163"/>
        <v>92.868332445922391</v>
      </c>
      <c r="Z60" s="8">
        <f t="shared" si="154"/>
        <v>4.2719432925124323</v>
      </c>
      <c r="AA60" s="1">
        <f t="shared" si="164"/>
        <v>97.140275738434823</v>
      </c>
      <c r="AB60" s="8">
        <f t="shared" si="155"/>
        <v>4.4684526839680103</v>
      </c>
      <c r="AC60" s="1">
        <f t="shared" si="165"/>
        <v>101.60872842240283</v>
      </c>
    </row>
    <row r="61" spans="1:31" x14ac:dyDescent="0.3">
      <c r="A61" s="4"/>
      <c r="B61" s="5"/>
      <c r="C61" s="8"/>
      <c r="D61" s="1"/>
      <c r="E61" s="8"/>
      <c r="F61" s="1"/>
      <c r="G61" s="1"/>
      <c r="H61" s="8"/>
      <c r="I61" s="1"/>
      <c r="J61" s="8"/>
      <c r="K61" s="1"/>
      <c r="L61" s="8"/>
      <c r="M61" s="1"/>
      <c r="N61" s="8"/>
      <c r="O61" s="1"/>
      <c r="P61" s="8"/>
      <c r="Q61" s="1"/>
      <c r="R61" s="8"/>
      <c r="S61" s="1"/>
      <c r="T61" s="8"/>
      <c r="U61" s="1"/>
      <c r="V61" s="8"/>
      <c r="W61" s="1"/>
      <c r="X61" s="8"/>
      <c r="Y61" s="1"/>
      <c r="Z61" s="8"/>
      <c r="AA61" s="1"/>
      <c r="AB61" s="8"/>
      <c r="AC61" s="1"/>
    </row>
    <row r="62" spans="1:31" x14ac:dyDescent="0.3">
      <c r="A62" s="6" t="s">
        <v>46</v>
      </c>
      <c r="B62" s="5"/>
      <c r="C62" s="8"/>
      <c r="D62" s="1">
        <v>133.61871600000001</v>
      </c>
      <c r="E62" s="8">
        <f>+F62-D62</f>
        <v>8.0171229599999947</v>
      </c>
      <c r="F62" s="1">
        <f>+D62*$E$5</f>
        <v>141.63583896</v>
      </c>
      <c r="G62" s="1"/>
      <c r="H62" s="8">
        <f t="shared" ref="H62:H63" si="166">+I62-F62</f>
        <v>19.758199534919981</v>
      </c>
      <c r="I62" s="1">
        <f>+F62*$H$57*106%</f>
        <v>161.39403849491998</v>
      </c>
      <c r="J62" s="8">
        <f t="shared" ref="J62:J63" si="167">+K62-I62</f>
        <v>20.779482456220933</v>
      </c>
      <c r="K62" s="1">
        <f>+I62*$J$57*105%</f>
        <v>182.17352095114092</v>
      </c>
      <c r="L62" s="8">
        <f t="shared" ref="L62:L63" si="168">+M62-K62</f>
        <v>23.110532867861735</v>
      </c>
      <c r="M62" s="1">
        <f>+K62*$L$57*105%</f>
        <v>205.28405381900265</v>
      </c>
      <c r="N62" s="8">
        <f t="shared" ref="N62:N63" si="169">+O62-M62</f>
        <v>19.317229464368154</v>
      </c>
      <c r="O62" s="1">
        <f t="shared" ref="O62:O65" si="170">+M62*$N$5</f>
        <v>224.6012832833708</v>
      </c>
      <c r="P62" s="8">
        <f t="shared" ref="P62:P63" si="171">+Q62-O62</f>
        <v>17.968102662669679</v>
      </c>
      <c r="Q62" s="1">
        <f t="shared" si="147"/>
        <v>242.56938594604048</v>
      </c>
      <c r="R62" s="8">
        <f t="shared" ref="R62:R66" si="172">+S62-Q62</f>
        <v>12.613608069194129</v>
      </c>
      <c r="S62" s="1">
        <f t="shared" si="149"/>
        <v>255.18299401523461</v>
      </c>
      <c r="T62" s="8">
        <f t="shared" ref="T62:T66" si="173">+U62-S62</f>
        <v>13.269515688792239</v>
      </c>
      <c r="U62" s="1">
        <f t="shared" ref="U62:U66" si="174">+S62*$R$5</f>
        <v>268.45250970402685</v>
      </c>
      <c r="V62" s="8">
        <f t="shared" ref="V62:V66" si="175">+W62-U62</f>
        <v>14.227983014313395</v>
      </c>
      <c r="W62" s="1">
        <f>+U62*$V$5</f>
        <v>282.68049271834025</v>
      </c>
      <c r="X62" s="8">
        <f t="shared" ref="X62:X66" si="176">+Y62-W62</f>
        <v>13.851344143198673</v>
      </c>
      <c r="Y62" s="1">
        <f t="shared" si="163"/>
        <v>296.53183686153892</v>
      </c>
      <c r="Z62" s="8">
        <f t="shared" ref="Z62:Z66" si="177">+AA62-Y62</f>
        <v>13.640464495630795</v>
      </c>
      <c r="AA62" s="1">
        <f>+Y62*$Z$5</f>
        <v>310.17230135716972</v>
      </c>
      <c r="AB62" s="8">
        <f t="shared" ref="AB62:AB66" si="178">+AC62-AA62</f>
        <v>14.26792586242982</v>
      </c>
      <c r="AC62" s="1">
        <f t="shared" si="165"/>
        <v>324.44022721959954</v>
      </c>
    </row>
    <row r="63" spans="1:31" x14ac:dyDescent="0.3">
      <c r="A63" s="4" t="s">
        <v>22</v>
      </c>
      <c r="B63" s="5"/>
      <c r="C63" s="8"/>
      <c r="D63" s="1">
        <v>5.4166892070060007</v>
      </c>
      <c r="E63" s="8">
        <f>+F63-D63</f>
        <v>0.32500135242036077</v>
      </c>
      <c r="F63" s="1">
        <f>+D63*$E$5</f>
        <v>5.7416905594263614</v>
      </c>
      <c r="G63" s="1"/>
      <c r="H63" s="8">
        <f t="shared" si="166"/>
        <v>0.43062679195697662</v>
      </c>
      <c r="I63" s="1">
        <f t="shared" ref="I63" si="179">+F63*$H$57</f>
        <v>6.172317351383338</v>
      </c>
      <c r="J63" s="8">
        <f t="shared" si="167"/>
        <v>0.46292380135375044</v>
      </c>
      <c r="K63" s="1">
        <f>+I63*$J$57</f>
        <v>6.6352411527370885</v>
      </c>
      <c r="L63" s="8">
        <f t="shared" si="168"/>
        <v>0.48569965238035451</v>
      </c>
      <c r="M63" s="1">
        <f t="shared" ref="M63" si="180">+K63*$L$57</f>
        <v>7.120940805117443</v>
      </c>
      <c r="N63" s="8">
        <f t="shared" si="169"/>
        <v>0.67008052976155152</v>
      </c>
      <c r="O63" s="1">
        <f t="shared" si="170"/>
        <v>7.7910213348789945</v>
      </c>
      <c r="P63" s="8">
        <f t="shared" si="171"/>
        <v>0.62328170679032091</v>
      </c>
      <c r="Q63" s="1">
        <f t="shared" si="147"/>
        <v>8.4143030416693154</v>
      </c>
      <c r="R63" s="8">
        <f t="shared" si="172"/>
        <v>0.43754375816680557</v>
      </c>
      <c r="S63" s="1">
        <f t="shared" si="149"/>
        <v>8.851846799836121</v>
      </c>
      <c r="T63" s="8">
        <f t="shared" si="173"/>
        <v>0.46029603359147941</v>
      </c>
      <c r="U63" s="1">
        <f t="shared" si="174"/>
        <v>9.3121428334276004</v>
      </c>
      <c r="V63" s="8">
        <f t="shared" si="175"/>
        <v>0.49354357017166173</v>
      </c>
      <c r="W63" s="1">
        <f t="shared" ref="W63:W66" si="181">+U63*$V$5</f>
        <v>9.8056864035992621</v>
      </c>
      <c r="X63" s="8">
        <f t="shared" si="176"/>
        <v>0.48047863377636268</v>
      </c>
      <c r="Y63" s="1">
        <f t="shared" si="163"/>
        <v>10.286165037375625</v>
      </c>
      <c r="Z63" s="8">
        <f t="shared" si="177"/>
        <v>0.47316359171927935</v>
      </c>
      <c r="AA63" s="1">
        <f t="shared" ref="AA63:AA66" si="182">+Y63*$Z$5</f>
        <v>10.759328629094904</v>
      </c>
      <c r="AB63" s="8">
        <f t="shared" si="178"/>
        <v>0.49492911693836561</v>
      </c>
      <c r="AC63" s="1">
        <f t="shared" si="165"/>
        <v>11.25425774603327</v>
      </c>
    </row>
    <row r="64" spans="1:31" x14ac:dyDescent="0.3">
      <c r="A64" s="6" t="s">
        <v>50</v>
      </c>
      <c r="B64" s="5"/>
      <c r="C64" s="8"/>
      <c r="D64" s="1"/>
      <c r="E64" s="44"/>
      <c r="F64" s="45"/>
      <c r="G64" s="45"/>
      <c r="H64" s="44"/>
      <c r="I64" s="45"/>
      <c r="J64" s="8">
        <v>0</v>
      </c>
      <c r="K64" s="1">
        <v>8968.69</v>
      </c>
      <c r="L64" s="8">
        <f t="shared" ref="L64" si="183">+M64-K64</f>
        <v>656.50810799999999</v>
      </c>
      <c r="M64" s="1">
        <f t="shared" ref="M64" si="184">+K64*$L$57</f>
        <v>9625.1981080000005</v>
      </c>
      <c r="N64" s="8">
        <f t="shared" ref="N64" si="185">+O64-M64</f>
        <v>905.73114196280039</v>
      </c>
      <c r="O64" s="1">
        <f t="shared" si="170"/>
        <v>10530.929249962801</v>
      </c>
      <c r="P64" s="8">
        <f t="shared" ref="P64" si="186">+Q64-O64</f>
        <v>842.4743399970248</v>
      </c>
      <c r="Q64" s="1">
        <f t="shared" si="147"/>
        <v>11373.403589959826</v>
      </c>
      <c r="R64" s="8">
        <f t="shared" si="172"/>
        <v>591.41698667791206</v>
      </c>
      <c r="S64" s="1">
        <f t="shared" si="149"/>
        <v>11964.820576637738</v>
      </c>
      <c r="T64" s="8">
        <f t="shared" si="173"/>
        <v>622.17066998516202</v>
      </c>
      <c r="U64" s="1">
        <f t="shared" si="174"/>
        <v>12586.9912466229</v>
      </c>
      <c r="V64" s="8">
        <f t="shared" si="175"/>
        <v>667.11053607101348</v>
      </c>
      <c r="W64" s="1">
        <f t="shared" si="181"/>
        <v>13254.101782693913</v>
      </c>
      <c r="X64" s="8">
        <f t="shared" si="176"/>
        <v>649.45098735200008</v>
      </c>
      <c r="Y64" s="1">
        <f t="shared" si="163"/>
        <v>13903.552770045913</v>
      </c>
      <c r="Z64" s="8">
        <f t="shared" si="177"/>
        <v>639.563427422112</v>
      </c>
      <c r="AA64" s="1">
        <f t="shared" si="182"/>
        <v>14543.116197468025</v>
      </c>
      <c r="AB64" s="8">
        <f t="shared" si="178"/>
        <v>668.98334508353037</v>
      </c>
      <c r="AC64" s="1">
        <f t="shared" si="165"/>
        <v>15212.099542551556</v>
      </c>
    </row>
    <row r="65" spans="1:29" x14ac:dyDescent="0.3">
      <c r="A65" s="4" t="s">
        <v>18</v>
      </c>
      <c r="B65" s="5"/>
      <c r="C65" s="8"/>
      <c r="D65" s="1">
        <v>40.216730399999996</v>
      </c>
      <c r="E65" s="8">
        <f>+F65-D65</f>
        <v>2.4130038240000005</v>
      </c>
      <c r="F65" s="1">
        <f>+D65*$E$5</f>
        <v>42.629734223999996</v>
      </c>
      <c r="G65" s="1"/>
      <c r="H65" s="8">
        <f t="shared" ref="H65:H66" si="187">+I65-F65</f>
        <v>3.197230066799996</v>
      </c>
      <c r="I65" s="1">
        <f t="shared" ref="I65:I66" si="188">+F65*$H$5</f>
        <v>45.826964290799992</v>
      </c>
      <c r="J65" s="8">
        <f t="shared" ref="J65:J66" si="189">+K65-I65</f>
        <v>3.437022321809998</v>
      </c>
      <c r="K65" s="1">
        <f>+I65*$J$5</f>
        <v>49.26398661260999</v>
      </c>
      <c r="L65" s="8">
        <f t="shared" ref="L65:L66" si="190">+M65-K65</f>
        <v>3.6061238200430452</v>
      </c>
      <c r="M65" s="1">
        <f t="shared" ref="M65:M66" si="191">+K65*$L$5</f>
        <v>52.870110432653036</v>
      </c>
      <c r="N65" s="8">
        <f t="shared" ref="N65:N66" si="192">+O65-M65</f>
        <v>4.9750773917126523</v>
      </c>
      <c r="O65" s="1">
        <f t="shared" si="170"/>
        <v>57.845187824365688</v>
      </c>
      <c r="P65" s="8">
        <f t="shared" ref="P65:P66" si="193">+Q65-O65</f>
        <v>4.627615025949261</v>
      </c>
      <c r="Q65" s="1">
        <f t="shared" si="147"/>
        <v>62.472802850314949</v>
      </c>
      <c r="R65" s="8">
        <f t="shared" si="172"/>
        <v>3.2485857482163851</v>
      </c>
      <c r="S65" s="1">
        <f t="shared" si="149"/>
        <v>65.721388598531334</v>
      </c>
      <c r="T65" s="8">
        <f t="shared" si="173"/>
        <v>3.4175122071236359</v>
      </c>
      <c r="U65" s="1">
        <f t="shared" si="174"/>
        <v>69.13890080565497</v>
      </c>
      <c r="V65" s="8">
        <f t="shared" si="175"/>
        <v>3.664361742699711</v>
      </c>
      <c r="W65" s="1">
        <f t="shared" si="181"/>
        <v>72.803262548354681</v>
      </c>
      <c r="X65" s="8">
        <f t="shared" si="176"/>
        <v>3.5673598648693741</v>
      </c>
      <c r="Y65" s="1">
        <f t="shared" si="163"/>
        <v>76.370622413224055</v>
      </c>
      <c r="Z65" s="8">
        <f t="shared" si="177"/>
        <v>3.5130486310083029</v>
      </c>
      <c r="AA65" s="1">
        <f t="shared" si="182"/>
        <v>79.883671044232358</v>
      </c>
      <c r="AB65" s="8">
        <f t="shared" si="178"/>
        <v>3.6746488680346943</v>
      </c>
      <c r="AC65" s="1">
        <f t="shared" si="165"/>
        <v>83.558319912267052</v>
      </c>
    </row>
    <row r="66" spans="1:29" x14ac:dyDescent="0.3">
      <c r="A66" s="4" t="s">
        <v>19</v>
      </c>
      <c r="B66" s="5"/>
      <c r="C66" s="8"/>
      <c r="D66" s="1">
        <v>283.57920359999997</v>
      </c>
      <c r="E66" s="8">
        <f>+F66-D66</f>
        <v>17.014752216000034</v>
      </c>
      <c r="F66" s="1">
        <f>+D66*$E$5</f>
        <v>300.593955816</v>
      </c>
      <c r="G66" s="1"/>
      <c r="H66" s="8">
        <f t="shared" si="187"/>
        <v>22.544546686199965</v>
      </c>
      <c r="I66" s="1">
        <f t="shared" si="188"/>
        <v>323.13850250219997</v>
      </c>
      <c r="J66" s="8">
        <f t="shared" si="189"/>
        <v>24.235387687664968</v>
      </c>
      <c r="K66" s="1">
        <f t="shared" ref="K66" si="194">+I66*$J$5</f>
        <v>347.37389018986494</v>
      </c>
      <c r="L66" s="8">
        <f t="shared" si="190"/>
        <v>25.427768761898108</v>
      </c>
      <c r="M66" s="1">
        <f t="shared" si="191"/>
        <v>372.80165895176305</v>
      </c>
      <c r="N66" s="8">
        <f t="shared" si="192"/>
        <v>35.080636107360931</v>
      </c>
      <c r="O66" s="1">
        <f>+M66*$N$5</f>
        <v>407.88229505912398</v>
      </c>
      <c r="P66" s="8">
        <f t="shared" si="193"/>
        <v>32.630583604729964</v>
      </c>
      <c r="Q66" s="1">
        <f t="shared" si="147"/>
        <v>440.51287866385394</v>
      </c>
      <c r="R66" s="8">
        <f t="shared" si="172"/>
        <v>22.906669690520403</v>
      </c>
      <c r="S66" s="1">
        <f t="shared" si="149"/>
        <v>463.41954835437434</v>
      </c>
      <c r="T66" s="8">
        <f t="shared" si="173"/>
        <v>24.097816514427507</v>
      </c>
      <c r="U66" s="1">
        <f t="shared" si="174"/>
        <v>487.51736486880185</v>
      </c>
      <c r="V66" s="8">
        <f t="shared" si="175"/>
        <v>25.838420338046433</v>
      </c>
      <c r="W66" s="1">
        <f t="shared" si="181"/>
        <v>513.35578520684828</v>
      </c>
      <c r="X66" s="8">
        <f t="shared" si="176"/>
        <v>25.154433475135534</v>
      </c>
      <c r="Y66" s="1">
        <f t="shared" si="163"/>
        <v>538.51021868198382</v>
      </c>
      <c r="Z66" s="8">
        <f t="shared" si="177"/>
        <v>24.771470059371268</v>
      </c>
      <c r="AA66" s="1">
        <f t="shared" si="182"/>
        <v>563.28168874135508</v>
      </c>
      <c r="AB66" s="8">
        <f t="shared" si="178"/>
        <v>25.910957682102321</v>
      </c>
      <c r="AC66" s="1">
        <f t="shared" si="165"/>
        <v>589.1926464234574</v>
      </c>
    </row>
    <row r="67" spans="1:29" x14ac:dyDescent="0.3">
      <c r="A67" s="6"/>
      <c r="B67" s="5"/>
      <c r="C67" s="8"/>
      <c r="D67" s="1"/>
      <c r="E67" s="8"/>
      <c r="F67" s="1"/>
      <c r="G67" s="1"/>
      <c r="H67" s="8"/>
      <c r="I67" s="1"/>
      <c r="J67" s="7"/>
      <c r="K67" s="7"/>
      <c r="L67" s="8"/>
      <c r="M67" s="1"/>
      <c r="N67" s="8"/>
      <c r="O67" s="1"/>
      <c r="P67" s="8"/>
      <c r="Q67" s="1"/>
      <c r="R67" s="8"/>
      <c r="S67" s="1"/>
      <c r="T67" s="8"/>
      <c r="U67" s="1"/>
      <c r="V67" s="8"/>
      <c r="W67" s="1"/>
      <c r="X67" s="8"/>
      <c r="Y67" s="1"/>
      <c r="Z67" s="8"/>
      <c r="AA67" s="1"/>
      <c r="AB67" s="11"/>
      <c r="AC67" s="11"/>
    </row>
    <row r="68" spans="1:29" x14ac:dyDescent="0.3">
      <c r="A68" s="17"/>
      <c r="B68" s="5"/>
      <c r="C68" s="8"/>
      <c r="D68" s="1"/>
      <c r="E68" s="8"/>
      <c r="F68" s="1"/>
      <c r="G68" s="1"/>
      <c r="H68" s="8"/>
      <c r="I68" s="1"/>
      <c r="J68" s="7"/>
      <c r="K68" s="7"/>
      <c r="L68" s="8"/>
      <c r="M68" s="1"/>
      <c r="N68" s="8"/>
      <c r="O68" s="1"/>
      <c r="P68" s="8"/>
      <c r="Q68" s="1"/>
      <c r="R68" s="8"/>
      <c r="S68" s="1"/>
      <c r="T68" s="8"/>
      <c r="U68" s="1"/>
      <c r="V68" s="8"/>
      <c r="W68" s="1"/>
      <c r="X68" s="8"/>
      <c r="Y68" s="1"/>
      <c r="Z68" s="8"/>
      <c r="AA68" s="1"/>
      <c r="AB68" s="11"/>
      <c r="AC68" s="11"/>
    </row>
    <row r="69" spans="1:29" x14ac:dyDescent="0.3">
      <c r="A69" s="17"/>
      <c r="B69" s="5"/>
      <c r="C69" s="8"/>
      <c r="D69" s="1"/>
      <c r="E69" s="8"/>
      <c r="F69" s="1"/>
      <c r="G69" s="1"/>
      <c r="H69" s="8"/>
      <c r="I69" s="1"/>
      <c r="J69" s="7"/>
      <c r="K69" s="7"/>
      <c r="L69" s="8"/>
      <c r="M69" s="1"/>
      <c r="N69" s="8"/>
      <c r="O69" s="1"/>
      <c r="P69" s="8"/>
      <c r="Q69" s="1"/>
      <c r="R69" s="8"/>
      <c r="S69" s="1"/>
      <c r="T69" s="8"/>
      <c r="U69" s="1"/>
      <c r="V69" s="8"/>
      <c r="W69" s="1"/>
      <c r="X69" s="8"/>
      <c r="Y69" s="1"/>
      <c r="Z69" s="8"/>
      <c r="AA69" s="1"/>
      <c r="AB69" s="11"/>
      <c r="AC69" s="11"/>
    </row>
    <row r="70" spans="1:29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5"/>
      <c r="Y70" s="13"/>
      <c r="Z70" s="12"/>
      <c r="AA70" s="1"/>
      <c r="AB70" s="11"/>
      <c r="AC70" s="11"/>
    </row>
    <row r="71" spans="1:29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6"/>
      <c r="Y71" s="14"/>
      <c r="Z71" s="11"/>
      <c r="AA71" s="11"/>
      <c r="AB71" s="11"/>
      <c r="AC71" s="11"/>
    </row>
  </sheetData>
  <mergeCells count="68">
    <mergeCell ref="T3:U3"/>
    <mergeCell ref="T4:U4"/>
    <mergeCell ref="T5:U5"/>
    <mergeCell ref="T30:U30"/>
    <mergeCell ref="T57:U57"/>
    <mergeCell ref="N30:O30"/>
    <mergeCell ref="P30:Q30"/>
    <mergeCell ref="N57:O57"/>
    <mergeCell ref="P57:Q57"/>
    <mergeCell ref="N3:O3"/>
    <mergeCell ref="P3:Q3"/>
    <mergeCell ref="N4:O4"/>
    <mergeCell ref="P4:Q4"/>
    <mergeCell ref="N5:O5"/>
    <mergeCell ref="P5:Q5"/>
    <mergeCell ref="A2:M2"/>
    <mergeCell ref="E4:F4"/>
    <mergeCell ref="H4:I4"/>
    <mergeCell ref="J4:K4"/>
    <mergeCell ref="L4:M4"/>
    <mergeCell ref="L57:M57"/>
    <mergeCell ref="J57:K57"/>
    <mergeCell ref="J30:K30"/>
    <mergeCell ref="J5:K5"/>
    <mergeCell ref="J3:K3"/>
    <mergeCell ref="A56:M56"/>
    <mergeCell ref="A29:M29"/>
    <mergeCell ref="L3:M3"/>
    <mergeCell ref="L5:M5"/>
    <mergeCell ref="L30:M30"/>
    <mergeCell ref="H57:I57"/>
    <mergeCell ref="H30:I30"/>
    <mergeCell ref="H5:I5"/>
    <mergeCell ref="H3:I3"/>
    <mergeCell ref="C3:D3"/>
    <mergeCell ref="C5:D5"/>
    <mergeCell ref="C30:D30"/>
    <mergeCell ref="E30:F30"/>
    <mergeCell ref="E5:F5"/>
    <mergeCell ref="E57:F57"/>
    <mergeCell ref="E3:G3"/>
    <mergeCell ref="F17:F21"/>
    <mergeCell ref="G6:G8"/>
    <mergeCell ref="R3:S3"/>
    <mergeCell ref="R4:S4"/>
    <mergeCell ref="R5:S5"/>
    <mergeCell ref="R30:S30"/>
    <mergeCell ref="R57:S57"/>
    <mergeCell ref="V3:W3"/>
    <mergeCell ref="V4:W4"/>
    <mergeCell ref="V5:W5"/>
    <mergeCell ref="V30:W30"/>
    <mergeCell ref="V57:W57"/>
    <mergeCell ref="AB4:AC4"/>
    <mergeCell ref="AB5:AC5"/>
    <mergeCell ref="AB30:AC30"/>
    <mergeCell ref="AB57:AC57"/>
    <mergeCell ref="X3:Y3"/>
    <mergeCell ref="X4:Y4"/>
    <mergeCell ref="X5:Y5"/>
    <mergeCell ref="X30:Y30"/>
    <mergeCell ref="X57:Y57"/>
    <mergeCell ref="Z3:AA3"/>
    <mergeCell ref="Z4:AA4"/>
    <mergeCell ref="Z5:AA5"/>
    <mergeCell ref="Z30:AA30"/>
    <mergeCell ref="Z57:AA57"/>
    <mergeCell ref="AB3:AC3"/>
  </mergeCells>
  <phoneticPr fontId="8" type="noConversion"/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Vukosi Nkhata</cp:lastModifiedBy>
  <cp:lastPrinted>2019-05-29T13:33:18Z</cp:lastPrinted>
  <dcterms:created xsi:type="dcterms:W3CDTF">2014-07-09T06:19:48Z</dcterms:created>
  <dcterms:modified xsi:type="dcterms:W3CDTF">2024-05-16T10:20:41Z</dcterms:modified>
</cp:coreProperties>
</file>